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01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4" i="1"/>
  <c r="B15" i="1" s="1"/>
  <c r="B12" i="1"/>
  <c r="G11" i="1"/>
  <c r="E11" i="1"/>
  <c r="G10" i="1"/>
  <c r="E10" i="1"/>
  <c r="G9" i="1"/>
  <c r="E9" i="1"/>
  <c r="F9" i="1" s="1"/>
  <c r="B9" i="1"/>
  <c r="G8" i="1"/>
  <c r="E8" i="1"/>
  <c r="E13" i="1" s="1"/>
  <c r="B8" i="1"/>
  <c r="G7" i="1"/>
  <c r="E7" i="1"/>
  <c r="B7" i="1"/>
  <c r="G6" i="1"/>
  <c r="E6" i="1"/>
  <c r="G5" i="1"/>
  <c r="E5" i="1"/>
  <c r="B5" i="1"/>
  <c r="G4" i="1"/>
  <c r="G13" i="1" s="1"/>
  <c r="E4" i="1"/>
  <c r="B4" i="1"/>
  <c r="A1" i="1"/>
  <c r="H11" i="1" l="1"/>
  <c r="H10" i="1"/>
  <c r="F10" i="1"/>
  <c r="F6" i="1"/>
  <c r="F5" i="1"/>
  <c r="F11" i="1"/>
  <c r="F7" i="1"/>
  <c r="F13" i="1"/>
  <c r="E15" i="1"/>
  <c r="H13" i="1"/>
  <c r="H8" i="1"/>
  <c r="H9" i="1"/>
  <c r="H4" i="1"/>
  <c r="G15" i="1"/>
  <c r="H7" i="1"/>
  <c r="H6" i="1"/>
  <c r="F4" i="1"/>
  <c r="H5" i="1"/>
  <c r="F8" i="1"/>
  <c r="F15" i="1" l="1"/>
  <c r="H15" i="1"/>
</calcChain>
</file>

<file path=xl/sharedStrings.xml><?xml version="1.0" encoding="utf-8"?>
<sst xmlns="http://schemas.openxmlformats.org/spreadsheetml/2006/main" count="38" uniqueCount="35">
  <si>
    <t>109年01月份學校午餐費收支結算表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</si>
  <si>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</si>
  <si>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</si>
  <si>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</si>
  <si>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</si>
  <si>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</si>
  <si>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</si>
  <si>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</si>
  <si>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</si>
  <si>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</si>
  <si>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</si>
  <si>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 學  生   203  人 廚工薪資補助19309元轉帳午餐費132000元.午餐現金28320元   共179629元
三、免收減收午餐費
       （1）全免及減收學生午餐費
             計 35  人23100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</si>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</sst>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結算 (2)"/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 xml:space="preserve">    </v>
          </cell>
        </row>
      </sheetData>
      <sheetData sheetId="15">
        <row r="4">
          <cell r="P4">
            <v>517186</v>
          </cell>
        </row>
        <row r="48">
          <cell r="G48">
            <v>6200</v>
          </cell>
          <cell r="H48">
            <v>135648</v>
          </cell>
          <cell r="I48">
            <v>1260</v>
          </cell>
          <cell r="J48">
            <v>9817</v>
          </cell>
          <cell r="K48">
            <v>101853</v>
          </cell>
          <cell r="L48">
            <v>30323</v>
          </cell>
          <cell r="M48">
            <v>3100</v>
          </cell>
          <cell r="N48">
            <v>218</v>
          </cell>
        </row>
        <row r="49">
          <cell r="G49">
            <v>53134</v>
          </cell>
          <cell r="H49">
            <v>572986</v>
          </cell>
          <cell r="I49">
            <v>13860</v>
          </cell>
          <cell r="J49">
            <v>27426</v>
          </cell>
          <cell r="K49">
            <v>390691</v>
          </cell>
          <cell r="L49">
            <v>138998</v>
          </cell>
          <cell r="M49">
            <v>63200</v>
          </cell>
          <cell r="N49">
            <v>44733</v>
          </cell>
          <cell r="P49">
            <v>408396</v>
          </cell>
        </row>
        <row r="52">
          <cell r="F52">
            <v>160320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B11" sqref="B11"/>
    </sheetView>
  </sheetViews>
  <sheetFormatPr defaultRowHeight="16.2" x14ac:dyDescent="0.3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4.44140625" style="11" customWidth="1"/>
    <col min="8" max="8" width="11.77734375" style="1" customWidth="1"/>
    <col min="9" max="16384" width="8.88671875" style="1"/>
  </cols>
  <sheetData>
    <row r="1" spans="1:8" ht="24.6" x14ac:dyDescent="0.3">
      <c r="A1" s="16" t="str">
        <f>'[1]12結算'!A1:C1</f>
        <v xml:space="preserve">    </v>
      </c>
      <c r="B1" s="16"/>
      <c r="C1" s="16"/>
      <c r="D1" s="17" t="s">
        <v>0</v>
      </c>
      <c r="E1" s="17"/>
      <c r="F1" s="17"/>
      <c r="G1" s="17"/>
      <c r="H1" s="17"/>
    </row>
    <row r="2" spans="1:8" ht="25.8" customHeight="1" x14ac:dyDescent="0.3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</row>
    <row r="3" spans="1:8" ht="25.8" customHeight="1" x14ac:dyDescent="0.3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8" customHeight="1" x14ac:dyDescent="0.3">
      <c r="A4" s="2" t="s">
        <v>10</v>
      </c>
      <c r="B4" s="4">
        <f>'[1]01分類帳'!P4</f>
        <v>517186</v>
      </c>
      <c r="C4" s="19" t="s">
        <v>11</v>
      </c>
      <c r="D4" s="2" t="s">
        <v>12</v>
      </c>
      <c r="E4" s="4">
        <f>'[1]01分類帳'!G48</f>
        <v>6200</v>
      </c>
      <c r="F4" s="5">
        <f>E4/E13</f>
        <v>2.1496503351027499E-2</v>
      </c>
      <c r="G4" s="4">
        <f>'[1]01分類帳'!G49</f>
        <v>53134</v>
      </c>
      <c r="H4" s="5">
        <f>G4/G13</f>
        <v>4.0714835237251612E-2</v>
      </c>
    </row>
    <row r="5" spans="1:8" ht="25.8" customHeight="1" x14ac:dyDescent="0.3">
      <c r="A5" s="2" t="s">
        <v>13</v>
      </c>
      <c r="B5" s="4">
        <f>'[1]01分類帳'!F52</f>
        <v>160320</v>
      </c>
      <c r="C5" s="20"/>
      <c r="D5" s="2" t="s">
        <v>14</v>
      </c>
      <c r="E5" s="4">
        <f>'[1]01分類帳'!H48</f>
        <v>135648</v>
      </c>
      <c r="F5" s="5">
        <f>E5/E13</f>
        <v>0.47031575589680291</v>
      </c>
      <c r="G5" s="4">
        <f>'[1]01分類帳'!H49</f>
        <v>572986</v>
      </c>
      <c r="H5" s="5">
        <f>G5/G13</f>
        <v>0.43906031134964152</v>
      </c>
    </row>
    <row r="6" spans="1:8" ht="29.4" customHeight="1" x14ac:dyDescent="0.3">
      <c r="A6" s="6" t="s">
        <v>15</v>
      </c>
      <c r="B6" s="4"/>
      <c r="C6" s="20"/>
      <c r="D6" s="2" t="s">
        <v>16</v>
      </c>
      <c r="E6" s="4">
        <f>'[1]01分類帳'!I48</f>
        <v>1260</v>
      </c>
      <c r="F6" s="5">
        <f>E6/E13</f>
        <v>4.3686442294023622E-3</v>
      </c>
      <c r="G6" s="4">
        <f>'[1]01分類帳'!I49</f>
        <v>13860</v>
      </c>
      <c r="H6" s="5">
        <f>G6/G13</f>
        <v>1.0620461783195456E-2</v>
      </c>
    </row>
    <row r="7" spans="1:8" ht="30.6" customHeight="1" x14ac:dyDescent="0.3">
      <c r="A7" s="7" t="s">
        <v>17</v>
      </c>
      <c r="B7" s="4">
        <f>'[1]01分類帳'!G52</f>
        <v>0</v>
      </c>
      <c r="C7" s="20"/>
      <c r="D7" s="2" t="s">
        <v>18</v>
      </c>
      <c r="E7" s="4">
        <f>'[1]01分類帳'!J48</f>
        <v>9817</v>
      </c>
      <c r="F7" s="5">
        <f>E7/E13</f>
        <v>3.4037286031780155E-2</v>
      </c>
      <c r="G7" s="4">
        <f>'[1]01分類帳'!J49</f>
        <v>27426</v>
      </c>
      <c r="H7" s="5">
        <f>G7/G13</f>
        <v>2.101564104371707E-2</v>
      </c>
    </row>
    <row r="8" spans="1:8" ht="29.4" customHeight="1" x14ac:dyDescent="0.3">
      <c r="A8" s="7" t="s">
        <v>19</v>
      </c>
      <c r="B8" s="4">
        <f>'[1]01分類帳'!H52</f>
        <v>0</v>
      </c>
      <c r="C8" s="20"/>
      <c r="D8" s="2" t="s">
        <v>20</v>
      </c>
      <c r="E8" s="4">
        <f>'[1]01分類帳'!K48</f>
        <v>101853</v>
      </c>
      <c r="F8" s="5">
        <f>E8/E13</f>
        <v>0.35314247674390381</v>
      </c>
      <c r="G8" s="4">
        <f>'[1]01分類帳'!K49</f>
        <v>390691</v>
      </c>
      <c r="H8" s="5">
        <f>G8/G13</f>
        <v>0.29937365328560001</v>
      </c>
    </row>
    <row r="9" spans="1:8" ht="35.4" customHeight="1" x14ac:dyDescent="0.3">
      <c r="A9" s="7" t="s">
        <v>21</v>
      </c>
      <c r="B9" s="4">
        <f>'[1]01分類帳'!I52</f>
        <v>0</v>
      </c>
      <c r="C9" s="20"/>
      <c r="D9" s="2" t="s">
        <v>22</v>
      </c>
      <c r="E9" s="4">
        <f>'[1]01分類帳'!L48</f>
        <v>30323</v>
      </c>
      <c r="F9" s="5">
        <f>E9/E13</f>
        <v>0.10513523727632368</v>
      </c>
      <c r="G9" s="4">
        <f>'[1]01分類帳'!L49</f>
        <v>138998</v>
      </c>
      <c r="H9" s="5">
        <f>G9/G13</f>
        <v>0.10650959213135656</v>
      </c>
    </row>
    <row r="10" spans="1:8" ht="32.4" customHeight="1" x14ac:dyDescent="0.3">
      <c r="A10" s="2" t="s">
        <v>23</v>
      </c>
      <c r="B10" s="4">
        <v>19309</v>
      </c>
      <c r="C10" s="20"/>
      <c r="D10" s="2" t="s">
        <v>24</v>
      </c>
      <c r="E10" s="4">
        <f>'[1]01分類帳'!M48</f>
        <v>3100</v>
      </c>
      <c r="F10" s="5">
        <f>E10/E13</f>
        <v>1.0748251675513749E-2</v>
      </c>
      <c r="G10" s="4">
        <f>'[1]01分類帳'!M49</f>
        <v>63200</v>
      </c>
      <c r="H10" s="5">
        <f>G10/G13</f>
        <v>4.8428079704037001E-2</v>
      </c>
    </row>
    <row r="11" spans="1:8" ht="30.6" customHeight="1" x14ac:dyDescent="0.3">
      <c r="A11" s="8" t="s">
        <v>25</v>
      </c>
      <c r="B11" s="4"/>
      <c r="C11" s="20"/>
      <c r="D11" s="2" t="s">
        <v>26</v>
      </c>
      <c r="E11" s="4">
        <f>'[1]01分類帳'!N48</f>
        <v>218</v>
      </c>
      <c r="F11" s="5">
        <f>E11/E13</f>
        <v>7.558447952458056E-4</v>
      </c>
      <c r="G11" s="4">
        <f>'[1]01分類帳'!N49</f>
        <v>44733</v>
      </c>
      <c r="H11" s="5">
        <f>G11/G13</f>
        <v>3.4277425465200746E-2</v>
      </c>
    </row>
    <row r="12" spans="1:8" ht="22.8" customHeight="1" x14ac:dyDescent="0.3">
      <c r="A12" s="2"/>
      <c r="B12" s="4">
        <f>'[1]01分類帳'!M52</f>
        <v>0</v>
      </c>
      <c r="C12" s="12" t="s">
        <v>27</v>
      </c>
      <c r="D12" s="8"/>
      <c r="E12" s="4"/>
      <c r="F12" s="5"/>
      <c r="G12" s="4"/>
      <c r="H12" s="5"/>
    </row>
    <row r="13" spans="1:8" ht="26.4" customHeight="1" x14ac:dyDescent="0.3">
      <c r="A13" s="2"/>
      <c r="B13" s="4"/>
      <c r="C13" s="12"/>
      <c r="D13" s="2" t="s">
        <v>28</v>
      </c>
      <c r="E13" s="4">
        <f>SUM(E4:E12)</f>
        <v>288419</v>
      </c>
      <c r="F13" s="5">
        <f>E13/E13</f>
        <v>1</v>
      </c>
      <c r="G13" s="4">
        <f>SUM(G4:G12)</f>
        <v>1305028</v>
      </c>
      <c r="H13" s="9">
        <f>G13/G13</f>
        <v>1</v>
      </c>
    </row>
    <row r="14" spans="1:8" ht="35.4" customHeight="1" x14ac:dyDescent="0.3">
      <c r="A14" s="2" t="s">
        <v>29</v>
      </c>
      <c r="B14" s="4">
        <f>SUM(B5:B12)</f>
        <v>179629</v>
      </c>
      <c r="C14" s="12"/>
      <c r="D14" s="2" t="s">
        <v>30</v>
      </c>
      <c r="E14" s="4">
        <f>'[1]01分類帳'!P49</f>
        <v>408396</v>
      </c>
      <c r="F14" s="5"/>
      <c r="G14" s="4">
        <f>E14</f>
        <v>408396</v>
      </c>
      <c r="H14" s="10"/>
    </row>
    <row r="15" spans="1:8" ht="38.4" customHeight="1" x14ac:dyDescent="0.3">
      <c r="A15" s="2" t="s">
        <v>31</v>
      </c>
      <c r="B15" s="4">
        <f>B14+B4</f>
        <v>696815</v>
      </c>
      <c r="C15" s="13"/>
      <c r="D15" s="2" t="s">
        <v>31</v>
      </c>
      <c r="E15" s="4">
        <f>E13+E14</f>
        <v>696815</v>
      </c>
      <c r="F15" s="9">
        <f>SUM(F4:F11)</f>
        <v>1</v>
      </c>
      <c r="G15" s="4">
        <f>G13+G14</f>
        <v>1713424</v>
      </c>
      <c r="H15" s="9">
        <f>SUM(H4:H11)</f>
        <v>0.99999999999999989</v>
      </c>
    </row>
    <row r="16" spans="1:8" ht="64.8" customHeight="1" x14ac:dyDescent="0.3">
      <c r="A16" s="2" t="s">
        <v>32</v>
      </c>
      <c r="B16" s="14" t="s">
        <v>33</v>
      </c>
      <c r="C16" s="14"/>
      <c r="D16" s="14"/>
      <c r="E16" s="14"/>
      <c r="F16" s="14"/>
      <c r="G16" s="14"/>
      <c r="H16" s="14"/>
    </row>
    <row r="17" spans="1:8" ht="27.6" customHeight="1" x14ac:dyDescent="0.3">
      <c r="A17" s="15" t="s">
        <v>34</v>
      </c>
      <c r="B17" s="15"/>
      <c r="C17" s="15"/>
      <c r="D17" s="15"/>
      <c r="E17" s="15"/>
      <c r="F17" s="15"/>
      <c r="G17" s="15"/>
      <c r="H17" s="1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2020-02-06T08:22:28Z</dcterms:created>
  <dcterms:modified xsi:type="dcterms:W3CDTF">2020-02-11T07:19:42Z</dcterms:modified>
</cp:coreProperties>
</file>