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00" firstSheet="2" activeTab="8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  <sheet name="02分類帳" sheetId="17" r:id="rId17"/>
    <sheet name="02結算" sheetId="18" r:id="rId18"/>
    <sheet name="03分類帳" sheetId="19" r:id="rId19"/>
    <sheet name="03結算" sheetId="20" r:id="rId20"/>
    <sheet name="04分類帳" sheetId="21" r:id="rId21"/>
    <sheet name="04結算" sheetId="22" r:id="rId22"/>
    <sheet name="05分類帳" sheetId="23" r:id="rId23"/>
    <sheet name="05結算" sheetId="24" r:id="rId24"/>
    <sheet name="06分類帳" sheetId="25" r:id="rId25"/>
    <sheet name="06結算" sheetId="26" r:id="rId26"/>
  </sheets>
  <definedNames>
    <definedName name="_xlnm.Print_Titles" localSheetId="14">'01分類帳'!$1:$3</definedName>
    <definedName name="_xlnm.Print_Titles" localSheetId="16">'02分類帳'!$1:$3</definedName>
    <definedName name="_xlnm.Print_Titles" localSheetId="18">'03分類帳'!$1:$3</definedName>
    <definedName name="_xlnm.Print_Titles" localSheetId="20">'04分類帳'!$1:$3</definedName>
    <definedName name="_xlnm.Print_Titles" localSheetId="22">'05分類帳'!$1:$3</definedName>
    <definedName name="_xlnm.Print_Titles" localSheetId="24">'06分類帳'!$1:$3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sharedStrings.xml><?xml version="1.0" encoding="utf-8"?>
<sst xmlns="http://schemas.openxmlformats.org/spreadsheetml/2006/main" count="1368" uniqueCount="312">
  <si>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</si>
  <si>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</si>
  <si>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</si>
  <si>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</si>
  <si>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</si>
  <si>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</si>
  <si>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</si>
  <si>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</si>
  <si>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</si>
  <si>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</si>
  <si>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</si>
  <si>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</si>
  <si>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</si>
  <si>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</si>
  <si>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</si>
  <si>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</si>
  <si>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</si>
  <si>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</si>
  <si>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</si>
  <si>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</si>
  <si>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</si>
  <si>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</si>
  <si>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</si>
  <si>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</si>
  <si>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</si>
  <si>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</si>
  <si>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</si>
  <si>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</si>
  <si>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r>
      <t>9</t>
    </r>
    <r>
      <rPr>
        <sz val="14"/>
        <rFont val="新細明體"/>
        <family val="1"/>
      </rPr>
      <t>月午餐費</t>
    </r>
  </si>
  <si>
    <t>雜支</t>
  </si>
  <si>
    <t>維護設備費</t>
  </si>
  <si>
    <t>本月合計</t>
  </si>
  <si>
    <t>截至本月份累計數</t>
  </si>
  <si>
    <r>
      <t>10</t>
    </r>
    <r>
      <rPr>
        <sz val="14"/>
        <rFont val="新細明體"/>
        <family val="1"/>
      </rPr>
      <t>月午餐費</t>
    </r>
  </si>
  <si>
    <r>
      <t>11</t>
    </r>
    <r>
      <rPr>
        <sz val="14"/>
        <rFont val="新細明體"/>
        <family val="1"/>
      </rPr>
      <t>月午餐費</t>
    </r>
  </si>
  <si>
    <r>
      <t>12</t>
    </r>
    <r>
      <rPr>
        <sz val="14"/>
        <rFont val="新細明體"/>
        <family val="1"/>
      </rPr>
      <t>月午餐費</t>
    </r>
  </si>
  <si>
    <t>本月合計</t>
  </si>
  <si>
    <t xml:space="preserve"> </t>
  </si>
  <si>
    <t>收</t>
  </si>
  <si>
    <t>支</t>
  </si>
  <si>
    <t>副食</t>
  </si>
  <si>
    <t>午餐費</t>
  </si>
  <si>
    <t>其他收入</t>
  </si>
  <si>
    <r>
      <t>收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</si>
  <si>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</si>
  <si>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</si>
  <si>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</si>
  <si>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</si>
  <si>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</si>
  <si>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</si>
  <si>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月份午餐費</t>
    </r>
  </si>
  <si>
    <t xml:space="preserve"> </t>
  </si>
  <si>
    <t>以下空白</t>
  </si>
  <si>
    <t xml:space="preserve"> </t>
  </si>
  <si>
    <t>收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</si>
  <si>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</si>
  <si>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</si>
  <si>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</si>
  <si>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</si>
  <si>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</si>
  <si>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</si>
  <si>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</si>
  <si>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</si>
  <si>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</si>
  <si>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</si>
  <si>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</si>
  <si>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</si>
  <si>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</si>
  <si>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</si>
  <si>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</si>
  <si>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</si>
  <si>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</si>
  <si>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</si>
  <si>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</si>
  <si>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</si>
  <si>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</si>
  <si>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</si>
  <si>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</si>
  <si>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</si>
  <si>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</si>
  <si>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</si>
  <si>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</si>
  <si>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</si>
  <si>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</si>
  <si>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</si>
  <si>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</si>
  <si>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</si>
  <si>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</si>
  <si>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</si>
  <si>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</si>
  <si>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</si>
  <si>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</si>
  <si>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</si>
  <si>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</si>
  <si>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</si>
  <si>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</si>
  <si>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</si>
  <si>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</si>
  <si>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</si>
  <si>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</si>
  <si>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</si>
  <si>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</si>
  <si>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</si>
  <si>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</si>
  <si>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</si>
  <si>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</si>
  <si>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</si>
  <si>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</si>
  <si>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</si>
  <si>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</si>
  <si>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</si>
  <si>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</si>
  <si>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</si>
  <si>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</si>
  <si>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</si>
  <si>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</si>
  <si>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</si>
  <si>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</si>
  <si>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</si>
  <si>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</si>
  <si>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</si>
  <si>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</si>
  <si>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</si>
  <si>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</si>
  <si>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</si>
  <si>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</si>
  <si>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</si>
  <si>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</si>
  <si>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</si>
  <si>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</si>
  <si>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</si>
  <si>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</si>
  <si>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</si>
  <si>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</si>
  <si>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</si>
  <si>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</si>
  <si>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</si>
  <si>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</si>
  <si>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</si>
  <si>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</si>
  <si>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</si>
  <si>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</si>
  <si>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</si>
  <si>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</si>
  <si>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</si>
  <si>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</si>
  <si>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</si>
  <si>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</si>
  <si>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</si>
  <si>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</si>
  <si>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</si>
  <si>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</si>
  <si>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</si>
  <si>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</si>
  <si>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</si>
  <si>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</si>
  <si>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</si>
  <si>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</si>
  <si>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</si>
  <si>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</si>
  <si>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</si>
  <si>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</si>
  <si>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</si>
  <si>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</si>
  <si>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</si>
  <si>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</si>
  <si>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</si>
  <si>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</si>
  <si>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</si>
  <si>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</si>
  <si>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</si>
  <si>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</si>
  <si>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</si>
  <si>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</si>
  <si>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</si>
  <si>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</si>
  <si>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</si>
  <si>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  執行秘書               校長    </t>
  </si>
  <si>
    <t xml:space="preserve">製表            出納              會計              稽核               執行秘書               校長    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</si>
  <si>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</si>
  <si>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</si>
  <si>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</si>
  <si>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本月合計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</si>
  <si>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</si>
  <si>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</si>
  <si>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</si>
  <si>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</si>
  <si>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</si>
  <si>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</si>
  <si>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</si>
  <si>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</si>
  <si>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</si>
  <si>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</si>
  <si>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合  計</t>
  </si>
  <si>
    <t>燃料費
(水電)</t>
  </si>
  <si>
    <t>清寒學生
補助費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</si>
  <si>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</si>
  <si>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</si>
  <si>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</si>
  <si>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</si>
  <si>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</si>
  <si>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</si>
  <si>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</si>
  <si>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</si>
  <si>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</si>
  <si>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7月</t>
  </si>
  <si>
    <t>8月</t>
  </si>
  <si>
    <r>
      <t>7</t>
    </r>
    <r>
      <rPr>
        <sz val="14"/>
        <rFont val="新細明體"/>
        <family val="1"/>
      </rPr>
      <t>月午餐費</t>
    </r>
  </si>
  <si>
    <t>截至7月底累計數</t>
  </si>
  <si>
    <r>
      <t>8</t>
    </r>
    <r>
      <rPr>
        <sz val="14"/>
        <rFont val="新細明體"/>
        <family val="1"/>
      </rPr>
      <t>月午餐費</t>
    </r>
  </si>
  <si>
    <t>截至8月底累計數</t>
  </si>
  <si>
    <t>中低低收入戶學生補助費</t>
  </si>
  <si>
    <t>收7月份午餐費</t>
  </si>
  <si>
    <t>收8月份午餐費</t>
  </si>
  <si>
    <t>免填</t>
  </si>
  <si>
    <t>小型偏遠
學校午餐
補助費</t>
  </si>
  <si>
    <t xml:space="preserve">五、以前未繳午餐費
         計       人        元
</t>
  </si>
  <si>
    <t>小型偏遠學校午餐補助費</t>
  </si>
  <si>
    <t xml:space="preserve">一、本月每人收午餐費 670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</si>
  <si>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 xml:space="preserve">一、本月每人收午餐費 670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</si>
  <si>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>103年</t>
  </si>
  <si>
    <t>103學年度學校午餐費現金收支總帳</t>
  </si>
  <si>
    <r>
      <t>1</t>
    </r>
    <r>
      <rPr>
        <sz val="14"/>
        <rFont val="新細明體"/>
        <family val="1"/>
      </rPr>
      <t>月午餐費</t>
    </r>
  </si>
  <si>
    <r>
      <t>2</t>
    </r>
    <r>
      <rPr>
        <sz val="14"/>
        <rFont val="新細明體"/>
        <family val="1"/>
      </rPr>
      <t>月午餐費</t>
    </r>
  </si>
  <si>
    <r>
      <t>3</t>
    </r>
    <r>
      <rPr>
        <sz val="14"/>
        <rFont val="新細明體"/>
        <family val="1"/>
      </rPr>
      <t>月午餐費</t>
    </r>
  </si>
  <si>
    <r>
      <t>4</t>
    </r>
    <r>
      <rPr>
        <sz val="14"/>
        <rFont val="新細明體"/>
        <family val="1"/>
      </rPr>
      <t>月午餐費</t>
    </r>
  </si>
  <si>
    <r>
      <t>5</t>
    </r>
    <r>
      <rPr>
        <sz val="14"/>
        <rFont val="新細明體"/>
        <family val="1"/>
      </rPr>
      <t>月午餐費</t>
    </r>
  </si>
  <si>
    <r>
      <t>6</t>
    </r>
    <r>
      <rPr>
        <sz val="14"/>
        <rFont val="新細明體"/>
        <family val="1"/>
      </rPr>
      <t>月午餐費</t>
    </r>
  </si>
  <si>
    <t>103學年度總計</t>
  </si>
  <si>
    <t>103學年度（103年7月至104年6月）學校午餐費收支結算表（含○○分校）</t>
  </si>
  <si>
    <t>午餐退費
收入減帳</t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</si>
  <si>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）人。
二、其他收入包括下列各項：</t>
    </r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</si>
  <si>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</si>
  <si>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103年7月份學校午餐費明細分類帳</t>
  </si>
  <si>
    <t>午餐退費
收入減帳</t>
  </si>
  <si>
    <t>103年7月份學校午餐費收支結算表</t>
  </si>
  <si>
    <t>103年8月份學校午餐費明細分類帳</t>
  </si>
  <si>
    <t>103年8月份學校午餐費收支結算表</t>
  </si>
  <si>
    <t>104年</t>
  </si>
  <si>
    <t>103年9月份學校午餐費明細分類帳</t>
  </si>
  <si>
    <t>103年9月份學校午餐費收支結算表</t>
  </si>
  <si>
    <t>103年10月份學校午餐費明細分類帳</t>
  </si>
  <si>
    <t>103年10月份學校午餐費收支結算表</t>
  </si>
  <si>
    <t>午餐退費
收入減帳</t>
  </si>
  <si>
    <t>103年11月份學校午餐費明細分類帳</t>
  </si>
  <si>
    <t>103年11月份學校午餐費收支結算表</t>
  </si>
  <si>
    <t>103年12月份學校午餐費明細分類帳</t>
  </si>
  <si>
    <t>103年12月份學校午餐費收支結算表</t>
  </si>
  <si>
    <t>104年01月份學校午餐費明細分類帳</t>
  </si>
  <si>
    <t>午餐退費
收入減帳</t>
  </si>
  <si>
    <t>104年01月份學校午餐費收支結算表</t>
  </si>
  <si>
    <t>104年02月份學校午餐費明細分類帳</t>
  </si>
  <si>
    <t>104年2月份學校午餐費收支結算表</t>
  </si>
  <si>
    <t>午餐退費
收入減帳</t>
  </si>
  <si>
    <t>104年03月份學校午餐費明細分類帳</t>
  </si>
  <si>
    <t>104年03月份學校午餐費收支結算表</t>
  </si>
  <si>
    <t>午餐退費
收入減帳</t>
  </si>
  <si>
    <t>104年04月份學校午餐費明細分類帳</t>
  </si>
  <si>
    <t>104年04月份學校午餐費收支結算表</t>
  </si>
  <si>
    <t>104年05月份學校午餐費明細分類帳</t>
  </si>
  <si>
    <t>104年05月份學校午餐費收支結算表</t>
  </si>
  <si>
    <t>104年06月份學校午餐費明細分類帳</t>
  </si>
  <si>
    <t>午餐退費
收入減帳</t>
  </si>
  <si>
    <t>104年06月份學校午餐費收支結算表</t>
  </si>
  <si>
    <t>午餐退費
收入減帳</t>
  </si>
  <si>
    <t>上學年度結餘額轉</t>
  </si>
  <si>
    <t>上月份結餘額</t>
  </si>
  <si>
    <t>上學年度結餘額</t>
  </si>
  <si>
    <r>
      <t>嘉義縣義竹鄉義竹國民小學</t>
    </r>
  </si>
  <si>
    <t xml:space="preserve">一、本月每人收午餐費 600 元
二、應收午餐費
      學  生    0 人
      教職員 0  人
      工  友    0 人
      合  計   0   人 共         0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</si>
  <si>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 xml:space="preserve">一、本月每人收午餐費 600 元
二、應收午餐費
      學  生    0 人
      教職員  0 人
      工  友     0人
      合  計     0 人 共       0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</si>
  <si>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>幼兒園103.9-104.1月午餐費</t>
  </si>
  <si>
    <t>收方虹懿</t>
  </si>
  <si>
    <t>收林舜雅午餐費</t>
  </si>
  <si>
    <t>收林怡玫</t>
  </si>
  <si>
    <t>搬運費</t>
  </si>
  <si>
    <t>廚工薪資</t>
  </si>
  <si>
    <t>支點火器</t>
  </si>
  <si>
    <t>支9月水費</t>
  </si>
  <si>
    <t>支8月水費</t>
  </si>
  <si>
    <t>支廚房洗潔劑</t>
  </si>
  <si>
    <t>支橡膠手套</t>
  </si>
  <si>
    <t>支口罩</t>
  </si>
  <si>
    <t>支工作日誌</t>
  </si>
  <si>
    <t>支洗碗精</t>
  </si>
  <si>
    <t>之7月電費</t>
  </si>
  <si>
    <t>支7月水費</t>
  </si>
  <si>
    <t>之9月白米</t>
  </si>
  <si>
    <t xml:space="preserve">一、本月每人收午餐費 600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</si>
  <si>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>收10月午餐費</t>
  </si>
  <si>
    <t>收10月午餐費-現金</t>
  </si>
  <si>
    <t>收教職員9.10月午餐費</t>
  </si>
  <si>
    <t>收103.9-12越偏員學校午餐補助</t>
  </si>
  <si>
    <t>收103.9-12貧困學生午餐補助費</t>
  </si>
  <si>
    <t>收張芯慈</t>
  </si>
  <si>
    <t>收林子晉等</t>
  </si>
  <si>
    <t>收林怡玫</t>
  </si>
  <si>
    <t>廚工薪資</t>
  </si>
  <si>
    <t>搬運費</t>
  </si>
  <si>
    <t>支風車整理</t>
  </si>
  <si>
    <t>支9月油品</t>
  </si>
  <si>
    <t>支10月油品</t>
  </si>
  <si>
    <t>支菜單費用</t>
  </si>
  <si>
    <t>支調味品</t>
  </si>
  <si>
    <t>支食油</t>
  </si>
  <si>
    <t>支午餐收據</t>
  </si>
  <si>
    <t xml:space="preserve"> 支截油槽疏通</t>
  </si>
  <si>
    <t>支茶粉</t>
  </si>
  <si>
    <t>支10月水費</t>
  </si>
  <si>
    <t>支9月白米運費</t>
  </si>
  <si>
    <t>支濾心</t>
  </si>
  <si>
    <t xml:space="preserve">一、本月每人收午餐費 600 元
二、應收午餐費
      學  生 367   人
      教職員 41  人
      工  友     人
      合  計 408     人  張芯慈414+洪子晉 林舜雅1200+林怡玫108+9月教職員25560午餐  共244800+414+1200+108+25560=272082 元
三、免收減收午餐費
       （1）全免及減收學生午餐費
             計68   人 40800     元          
       （2）全免工友午餐費
             計  0 人 0  元
         共計   0  人  0  元
四、本月未繳午餐費
          計    人       元
        （附繳納午餐費情形統計表）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</si>
</sst>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6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12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2"/>
      <color indexed="12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b/>
      <sz val="14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4"/>
      <color indexed="10"/>
      <name val="新細明體"/>
      <family val="1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vertical="center"/>
    </xf>
    <xf numFmtId="182" fontId="8" fillId="0" borderId="10" xfId="34" applyNumberFormat="1" applyFont="1" applyBorder="1" applyAlignment="1">
      <alignment horizontal="right" vertical="center"/>
    </xf>
    <xf numFmtId="182" fontId="8" fillId="0" borderId="14" xfId="34" applyNumberFormat="1" applyFont="1" applyBorder="1" applyAlignment="1">
      <alignment horizontal="right" vertical="center"/>
    </xf>
    <xf numFmtId="182" fontId="10" fillId="0" borderId="10" xfId="34" applyNumberFormat="1" applyFont="1" applyBorder="1" applyAlignment="1">
      <alignment horizontal="right" vertical="center"/>
    </xf>
    <xf numFmtId="182" fontId="10" fillId="0" borderId="14" xfId="34" applyNumberFormat="1" applyFont="1" applyBorder="1" applyAlignment="1">
      <alignment horizontal="right" vertical="center"/>
    </xf>
    <xf numFmtId="182" fontId="9" fillId="0" borderId="10" xfId="34" applyNumberFormat="1" applyFont="1" applyBorder="1" applyAlignment="1">
      <alignment horizontal="right" vertical="center"/>
    </xf>
    <xf numFmtId="182" fontId="8" fillId="0" borderId="0" xfId="34" applyNumberFormat="1" applyFont="1" applyAlignment="1">
      <alignment horizontal="right" vertical="center"/>
    </xf>
    <xf numFmtId="182" fontId="8" fillId="0" borderId="13" xfId="34" applyNumberFormat="1" applyFont="1" applyBorder="1" applyAlignment="1">
      <alignment horizontal="center" vertical="center"/>
    </xf>
    <xf numFmtId="182" fontId="8" fillId="0" borderId="15" xfId="34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/>
    </xf>
    <xf numFmtId="182" fontId="11" fillId="0" borderId="10" xfId="34" applyNumberFormat="1" applyFont="1" applyBorder="1" applyAlignment="1">
      <alignment horizontal="right" vertical="center"/>
    </xf>
    <xf numFmtId="182" fontId="16" fillId="0" borderId="10" xfId="34" applyNumberFormat="1" applyFont="1" applyBorder="1" applyAlignment="1">
      <alignment horizontal="right" vertical="center"/>
    </xf>
    <xf numFmtId="183" fontId="17" fillId="0" borderId="10" xfId="0" applyNumberFormat="1" applyFont="1" applyBorder="1" applyAlignment="1">
      <alignment vertical="center"/>
    </xf>
    <xf numFmtId="183" fontId="18" fillId="0" borderId="10" xfId="0" applyNumberFormat="1" applyFont="1" applyBorder="1" applyAlignment="1">
      <alignment vertical="center"/>
    </xf>
    <xf numFmtId="183" fontId="17" fillId="0" borderId="17" xfId="0" applyNumberFormat="1" applyFont="1" applyBorder="1" applyAlignment="1">
      <alignment vertical="center"/>
    </xf>
    <xf numFmtId="183" fontId="17" fillId="0" borderId="1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176" fontId="17" fillId="0" borderId="10" xfId="0" applyNumberFormat="1" applyFont="1" applyBorder="1" applyAlignment="1">
      <alignment vertical="center"/>
    </xf>
    <xf numFmtId="184" fontId="17" fillId="0" borderId="10" xfId="34" applyNumberFormat="1" applyFont="1" applyBorder="1" applyAlignment="1">
      <alignment horizontal="center" vertical="center"/>
    </xf>
    <xf numFmtId="184" fontId="17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2" fontId="19" fillId="0" borderId="10" xfId="3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4" fillId="32" borderId="10" xfId="0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32" borderId="10" xfId="0" applyFont="1" applyFill="1" applyBorder="1" applyAlignment="1" applyProtection="1">
      <alignment horizontal="right" vertical="center"/>
      <protection/>
    </xf>
    <xf numFmtId="180" fontId="5" fillId="32" borderId="10" xfId="0" applyNumberFormat="1" applyFont="1" applyFill="1" applyBorder="1" applyAlignment="1" applyProtection="1">
      <alignment horizontal="right" vertical="center"/>
      <protection/>
    </xf>
    <xf numFmtId="180" fontId="5" fillId="32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82" fontId="4" fillId="0" borderId="0" xfId="34" applyNumberFormat="1" applyFont="1" applyAlignment="1">
      <alignment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82" fontId="0" fillId="0" borderId="10" xfId="34" applyNumberFormat="1" applyFont="1" applyBorder="1" applyAlignment="1">
      <alignment horizontal="right" vertical="center"/>
    </xf>
    <xf numFmtId="182" fontId="16" fillId="0" borderId="14" xfId="34" applyNumberFormat="1" applyFont="1" applyBorder="1" applyAlignment="1">
      <alignment horizontal="right" vertical="center"/>
    </xf>
    <xf numFmtId="182" fontId="25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4" fillId="32" borderId="10" xfId="33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32" borderId="16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32" borderId="10" xfId="0" applyFont="1" applyFill="1" applyBorder="1" applyAlignment="1" applyProtection="1">
      <alignment vertical="center" wrapText="1"/>
      <protection locked="0"/>
    </xf>
    <xf numFmtId="0" fontId="4" fillId="32" borderId="10" xfId="0" applyFont="1" applyFill="1" applyBorder="1" applyAlignment="1" applyProtection="1">
      <alignment horizontal="right" vertical="center"/>
      <protection locked="0"/>
    </xf>
    <xf numFmtId="0" fontId="5" fillId="32" borderId="18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0" fillId="32" borderId="10" xfId="0" applyNumberFormat="1" applyFont="1" applyFill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0" fontId="4" fillId="0" borderId="14" xfId="40" applyNumberFormat="1" applyFont="1" applyBorder="1" applyAlignment="1">
      <alignment vertical="center"/>
    </xf>
    <xf numFmtId="9" fontId="4" fillId="0" borderId="14" xfId="4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4" fillId="32" borderId="23" xfId="0" applyFont="1" applyFill="1" applyBorder="1" applyAlignment="1" applyProtection="1">
      <alignment vertical="center" wrapText="1"/>
      <protection locked="0"/>
    </xf>
    <xf numFmtId="180" fontId="4" fillId="32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 shrinkToFit="1"/>
    </xf>
    <xf numFmtId="182" fontId="8" fillId="33" borderId="10" xfId="34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shrinkToFit="1"/>
    </xf>
    <xf numFmtId="0" fontId="27" fillId="0" borderId="24" xfId="0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righ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pane ySplit="2" topLeftCell="A126" activePane="bottomLeft" state="frozen"/>
      <selection pane="topLeft" activeCell="A1" sqref="A1"/>
      <selection pane="bottomLeft" activeCell="F5" sqref="F5"/>
    </sheetView>
  </sheetViews>
  <sheetFormatPr defaultColWidth="8.875" defaultRowHeight="22.5" customHeight="1"/>
  <cols>
    <col min="1" max="1" width="5.50390625" style="13" customWidth="1"/>
    <col min="2" max="2" width="4.375" style="13" customWidth="1"/>
    <col min="3" max="3" width="4.00390625" style="13" customWidth="1"/>
    <col min="4" max="4" width="5.875" style="9" customWidth="1"/>
    <col min="5" max="5" width="27.75390625" style="9" customWidth="1"/>
    <col min="6" max="6" width="13.875" style="21" customWidth="1"/>
    <col min="7" max="7" width="13.75390625" style="21" customWidth="1"/>
    <col min="8" max="8" width="16.375" style="21" customWidth="1"/>
    <col min="9" max="16384" width="8.875" style="9" customWidth="1"/>
  </cols>
  <sheetData>
    <row r="1" spans="1:8" ht="32.25" customHeight="1" thickBot="1">
      <c r="A1" s="139" t="str">
        <f>'07分類帳'!A1:I1</f>
        <v>嘉義縣義竹鄉義竹國民小學</v>
      </c>
      <c r="B1" s="139"/>
      <c r="C1" s="139"/>
      <c r="D1" s="139"/>
      <c r="E1" s="139"/>
      <c r="F1" s="140" t="s">
        <v>221</v>
      </c>
      <c r="G1" s="140"/>
      <c r="H1" s="140"/>
    </row>
    <row r="2" spans="1:8" ht="40.5" customHeight="1">
      <c r="A2" s="6" t="s">
        <v>20</v>
      </c>
      <c r="B2" s="7" t="s">
        <v>21</v>
      </c>
      <c r="C2" s="7" t="s">
        <v>22</v>
      </c>
      <c r="D2" s="8" t="s">
        <v>23</v>
      </c>
      <c r="E2" s="7" t="s">
        <v>24</v>
      </c>
      <c r="F2" s="22" t="s">
        <v>25</v>
      </c>
      <c r="G2" s="22" t="s">
        <v>26</v>
      </c>
      <c r="H2" s="23" t="s">
        <v>27</v>
      </c>
    </row>
    <row r="3" spans="1:8" ht="22.5" customHeight="1">
      <c r="A3" s="10">
        <v>103</v>
      </c>
      <c r="B3" s="11">
        <v>7</v>
      </c>
      <c r="C3" s="11">
        <v>1</v>
      </c>
      <c r="D3" s="11"/>
      <c r="E3" s="11" t="s">
        <v>267</v>
      </c>
      <c r="F3" s="16">
        <f>'07分類帳'!F4</f>
        <v>73768</v>
      </c>
      <c r="G3" s="131"/>
      <c r="H3" s="17">
        <f>F3</f>
        <v>73768</v>
      </c>
    </row>
    <row r="4" spans="1:8" ht="22.5" customHeight="1">
      <c r="A4" s="10"/>
      <c r="B4" s="11"/>
      <c r="C4" s="11"/>
      <c r="D4" s="11"/>
      <c r="E4" s="12" t="s">
        <v>207</v>
      </c>
      <c r="F4" s="16">
        <f>'07分類帳'!F48-F3</f>
        <v>0</v>
      </c>
      <c r="G4" s="16"/>
      <c r="H4" s="17">
        <f>H3+F4-G4</f>
        <v>73768</v>
      </c>
    </row>
    <row r="5" spans="1:8" ht="22.5" customHeight="1">
      <c r="A5" s="10">
        <v>103</v>
      </c>
      <c r="B5" s="11">
        <v>7</v>
      </c>
      <c r="C5" s="11">
        <v>31</v>
      </c>
      <c r="D5" s="11"/>
      <c r="E5" s="11" t="s">
        <v>7</v>
      </c>
      <c r="F5" s="16"/>
      <c r="G5" s="16">
        <f>'07分類帳'!G48</f>
        <v>0</v>
      </c>
      <c r="H5" s="17">
        <f aca="true" t="shared" si="0" ref="H5:H11">H4+F5-G5</f>
        <v>73768</v>
      </c>
    </row>
    <row r="6" spans="1:8" ht="22.5" customHeight="1">
      <c r="A6" s="10">
        <v>103</v>
      </c>
      <c r="B6" s="11"/>
      <c r="C6" s="11"/>
      <c r="D6" s="11"/>
      <c r="E6" s="11" t="s">
        <v>40</v>
      </c>
      <c r="F6" s="16"/>
      <c r="G6" s="16">
        <f>'07分類帳'!H48</f>
        <v>0</v>
      </c>
      <c r="H6" s="17">
        <f t="shared" si="0"/>
        <v>73768</v>
      </c>
    </row>
    <row r="7" spans="1:8" ht="22.5" customHeight="1">
      <c r="A7" s="10">
        <v>103</v>
      </c>
      <c r="B7" s="11"/>
      <c r="C7" s="11"/>
      <c r="D7" s="11"/>
      <c r="E7" s="11" t="s">
        <v>8</v>
      </c>
      <c r="F7" s="16"/>
      <c r="G7" s="16">
        <f>'07分類帳'!I48</f>
        <v>0</v>
      </c>
      <c r="H7" s="17">
        <f t="shared" si="0"/>
        <v>73768</v>
      </c>
    </row>
    <row r="8" spans="1:8" ht="22.5" customHeight="1">
      <c r="A8" s="10">
        <v>103</v>
      </c>
      <c r="B8" s="11"/>
      <c r="C8" s="11"/>
      <c r="D8" s="11"/>
      <c r="E8" s="11" t="s">
        <v>9</v>
      </c>
      <c r="F8" s="16"/>
      <c r="G8" s="16">
        <f>'07分類帳'!J48</f>
        <v>0</v>
      </c>
      <c r="H8" s="17">
        <f t="shared" si="0"/>
        <v>73768</v>
      </c>
    </row>
    <row r="9" spans="1:8" ht="22.5" customHeight="1">
      <c r="A9" s="10">
        <v>103</v>
      </c>
      <c r="B9" s="11"/>
      <c r="C9" s="11"/>
      <c r="D9" s="11"/>
      <c r="E9" s="11" t="s">
        <v>17</v>
      </c>
      <c r="F9" s="16"/>
      <c r="G9" s="16">
        <f>'07分類帳'!K48</f>
        <v>0</v>
      </c>
      <c r="H9" s="17">
        <f t="shared" si="0"/>
        <v>73768</v>
      </c>
    </row>
    <row r="10" spans="1:8" ht="22.5" customHeight="1">
      <c r="A10" s="10">
        <v>103</v>
      </c>
      <c r="B10" s="11"/>
      <c r="C10" s="11"/>
      <c r="D10" s="11"/>
      <c r="E10" s="11" t="s">
        <v>181</v>
      </c>
      <c r="F10" s="16"/>
      <c r="G10" s="16">
        <f>'07分類帳'!L48</f>
        <v>0</v>
      </c>
      <c r="H10" s="17">
        <f t="shared" si="0"/>
        <v>73768</v>
      </c>
    </row>
    <row r="11" spans="1:8" ht="22.5" customHeight="1">
      <c r="A11" s="10">
        <v>103</v>
      </c>
      <c r="B11" s="11"/>
      <c r="C11" s="11"/>
      <c r="D11" s="11"/>
      <c r="E11" s="11" t="s">
        <v>30</v>
      </c>
      <c r="F11" s="16"/>
      <c r="G11" s="16">
        <f>'07分類帳'!M48</f>
        <v>0</v>
      </c>
      <c r="H11" s="17">
        <f t="shared" si="0"/>
        <v>73768</v>
      </c>
    </row>
    <row r="12" spans="1:8" ht="22.5" customHeight="1">
      <c r="A12" s="10">
        <v>103</v>
      </c>
      <c r="B12" s="11"/>
      <c r="C12" s="11"/>
      <c r="D12" s="11"/>
      <c r="E12" s="11" t="s">
        <v>29</v>
      </c>
      <c r="F12" s="16"/>
      <c r="G12" s="16">
        <f>'07分類帳'!N48</f>
        <v>0</v>
      </c>
      <c r="H12" s="17">
        <f>H11+F12-G12</f>
        <v>73768</v>
      </c>
    </row>
    <row r="13" spans="1:8" ht="22.5" customHeight="1">
      <c r="A13" s="10"/>
      <c r="B13" s="11"/>
      <c r="C13" s="11"/>
      <c r="D13" s="11"/>
      <c r="E13" s="94" t="s">
        <v>182</v>
      </c>
      <c r="F13" s="18">
        <f>SUM(F3:F12)</f>
        <v>73768</v>
      </c>
      <c r="G13" s="18">
        <f>SUM(G3:G12)</f>
        <v>0</v>
      </c>
      <c r="H13" s="19">
        <f>F13-G13</f>
        <v>73768</v>
      </c>
    </row>
    <row r="14" spans="1:8" ht="22.5" customHeight="1">
      <c r="A14" s="10"/>
      <c r="B14" s="11"/>
      <c r="C14" s="11"/>
      <c r="D14" s="11"/>
      <c r="E14" s="94" t="s">
        <v>208</v>
      </c>
      <c r="F14" s="18">
        <f>F13</f>
        <v>73768</v>
      </c>
      <c r="G14" s="18">
        <f>G13</f>
        <v>0</v>
      </c>
      <c r="H14" s="19">
        <f>F14-G14</f>
        <v>73768</v>
      </c>
    </row>
    <row r="15" spans="1:8" ht="22.5" customHeight="1">
      <c r="A15" s="10">
        <v>103</v>
      </c>
      <c r="B15" s="11">
        <v>8</v>
      </c>
      <c r="C15" s="11"/>
      <c r="D15" s="11"/>
      <c r="E15" s="12" t="s">
        <v>209</v>
      </c>
      <c r="F15" s="16">
        <f>'08分類帳'!F48</f>
        <v>0</v>
      </c>
      <c r="G15" s="16"/>
      <c r="H15" s="17">
        <f>F15-G15</f>
        <v>0</v>
      </c>
    </row>
    <row r="16" spans="1:8" ht="22.5" customHeight="1">
      <c r="A16" s="10">
        <v>103</v>
      </c>
      <c r="B16" s="11">
        <v>8</v>
      </c>
      <c r="C16" s="11">
        <v>31</v>
      </c>
      <c r="D16" s="11"/>
      <c r="E16" s="11" t="s">
        <v>7</v>
      </c>
      <c r="F16" s="16"/>
      <c r="G16" s="16">
        <f>'08分類帳'!G48</f>
        <v>0</v>
      </c>
      <c r="H16" s="17">
        <f aca="true" t="shared" si="1" ref="H16:H22">H15+F16-G16</f>
        <v>0</v>
      </c>
    </row>
    <row r="17" spans="1:8" ht="22.5" customHeight="1">
      <c r="A17" s="10">
        <v>103</v>
      </c>
      <c r="B17" s="11"/>
      <c r="C17" s="11"/>
      <c r="D17" s="11"/>
      <c r="E17" s="11" t="s">
        <v>40</v>
      </c>
      <c r="F17" s="16"/>
      <c r="G17" s="16">
        <f>'08分類帳'!H48</f>
        <v>0</v>
      </c>
      <c r="H17" s="17">
        <f t="shared" si="1"/>
        <v>0</v>
      </c>
    </row>
    <row r="18" spans="1:8" ht="22.5" customHeight="1">
      <c r="A18" s="10">
        <v>103</v>
      </c>
      <c r="B18" s="11"/>
      <c r="C18" s="11"/>
      <c r="D18" s="11"/>
      <c r="E18" s="11" t="s">
        <v>8</v>
      </c>
      <c r="F18" s="16"/>
      <c r="G18" s="16">
        <f>'08分類帳'!I48</f>
        <v>0</v>
      </c>
      <c r="H18" s="17">
        <f t="shared" si="1"/>
        <v>0</v>
      </c>
    </row>
    <row r="19" spans="1:8" ht="22.5" customHeight="1">
      <c r="A19" s="10">
        <v>103</v>
      </c>
      <c r="B19" s="11"/>
      <c r="C19" s="11"/>
      <c r="D19" s="11"/>
      <c r="E19" s="11" t="s">
        <v>9</v>
      </c>
      <c r="F19" s="16"/>
      <c r="G19" s="16">
        <f>'08分類帳'!J48</f>
        <v>0</v>
      </c>
      <c r="H19" s="17">
        <f t="shared" si="1"/>
        <v>0</v>
      </c>
    </row>
    <row r="20" spans="1:8" ht="22.5" customHeight="1">
      <c r="A20" s="10">
        <v>103</v>
      </c>
      <c r="B20" s="11"/>
      <c r="C20" s="11"/>
      <c r="D20" s="11"/>
      <c r="E20" s="11" t="s">
        <v>17</v>
      </c>
      <c r="F20" s="16"/>
      <c r="G20" s="16">
        <f>'08分類帳'!K48</f>
        <v>0</v>
      </c>
      <c r="H20" s="17">
        <f t="shared" si="1"/>
        <v>0</v>
      </c>
    </row>
    <row r="21" spans="1:8" ht="22.5" customHeight="1">
      <c r="A21" s="10">
        <v>103</v>
      </c>
      <c r="B21" s="11"/>
      <c r="C21" s="11"/>
      <c r="D21" s="11"/>
      <c r="E21" s="11" t="s">
        <v>181</v>
      </c>
      <c r="F21" s="16"/>
      <c r="G21" s="16">
        <f>'08分類帳'!L48</f>
        <v>0</v>
      </c>
      <c r="H21" s="17">
        <f t="shared" si="1"/>
        <v>0</v>
      </c>
    </row>
    <row r="22" spans="1:8" ht="22.5" customHeight="1">
      <c r="A22" s="10">
        <v>103</v>
      </c>
      <c r="B22" s="11"/>
      <c r="C22" s="11"/>
      <c r="D22" s="11"/>
      <c r="E22" s="11" t="s">
        <v>30</v>
      </c>
      <c r="F22" s="16"/>
      <c r="G22" s="16">
        <f>'08分類帳'!M48</f>
        <v>0</v>
      </c>
      <c r="H22" s="17">
        <f t="shared" si="1"/>
        <v>0</v>
      </c>
    </row>
    <row r="23" spans="1:8" ht="22.5" customHeight="1">
      <c r="A23" s="10">
        <v>103</v>
      </c>
      <c r="B23" s="11"/>
      <c r="C23" s="11"/>
      <c r="D23" s="11"/>
      <c r="E23" s="11" t="s">
        <v>29</v>
      </c>
      <c r="F23" s="16"/>
      <c r="G23" s="16">
        <f>'08分類帳'!N48</f>
        <v>0</v>
      </c>
      <c r="H23" s="17">
        <f>H22+F23-G23</f>
        <v>0</v>
      </c>
    </row>
    <row r="24" spans="1:8" ht="22.5" customHeight="1">
      <c r="A24" s="10"/>
      <c r="B24" s="11"/>
      <c r="C24" s="11"/>
      <c r="D24" s="11"/>
      <c r="E24" s="94" t="s">
        <v>182</v>
      </c>
      <c r="F24" s="18">
        <f>SUM(F15:F23)</f>
        <v>0</v>
      </c>
      <c r="G24" s="18">
        <f>SUM(G16:G23)</f>
        <v>0</v>
      </c>
      <c r="H24" s="19">
        <f>F24-G24</f>
        <v>0</v>
      </c>
    </row>
    <row r="25" spans="1:8" ht="22.5" customHeight="1">
      <c r="A25" s="10"/>
      <c r="B25" s="11"/>
      <c r="C25" s="11"/>
      <c r="D25" s="11"/>
      <c r="E25" s="94" t="s">
        <v>210</v>
      </c>
      <c r="F25" s="18">
        <f>F24+F14</f>
        <v>73768</v>
      </c>
      <c r="G25" s="18">
        <f>G24+G14</f>
        <v>0</v>
      </c>
      <c r="H25" s="19">
        <f>F25-G25</f>
        <v>73768</v>
      </c>
    </row>
    <row r="26" spans="1:8" ht="22.5" customHeight="1">
      <c r="A26" s="10">
        <v>103</v>
      </c>
      <c r="B26" s="11">
        <v>9</v>
      </c>
      <c r="C26" s="11"/>
      <c r="D26" s="11"/>
      <c r="E26" s="12" t="s">
        <v>28</v>
      </c>
      <c r="F26" s="16">
        <f>'09分類帳'!F47</f>
        <v>39735</v>
      </c>
      <c r="G26" s="16"/>
      <c r="H26" s="17">
        <f>F26-G26</f>
        <v>39735</v>
      </c>
    </row>
    <row r="27" spans="1:8" ht="22.5" customHeight="1">
      <c r="A27" s="10">
        <v>103</v>
      </c>
      <c r="B27" s="11">
        <v>9</v>
      </c>
      <c r="C27" s="11">
        <v>30</v>
      </c>
      <c r="D27" s="11"/>
      <c r="E27" s="11" t="s">
        <v>7</v>
      </c>
      <c r="F27" s="16"/>
      <c r="G27" s="16">
        <f>'09分類帳'!G47</f>
        <v>14276</v>
      </c>
      <c r="H27" s="17">
        <f aca="true" t="shared" si="2" ref="H27:H33">H26+F27-G27</f>
        <v>25459</v>
      </c>
    </row>
    <row r="28" spans="1:8" ht="22.5" customHeight="1">
      <c r="A28" s="10">
        <v>103</v>
      </c>
      <c r="B28" s="11"/>
      <c r="C28" s="11"/>
      <c r="D28" s="11"/>
      <c r="E28" s="11" t="s">
        <v>40</v>
      </c>
      <c r="F28" s="16"/>
      <c r="G28" s="16">
        <f>'09分類帳'!H47</f>
        <v>0</v>
      </c>
      <c r="H28" s="17">
        <f t="shared" si="2"/>
        <v>25459</v>
      </c>
    </row>
    <row r="29" spans="1:8" ht="22.5" customHeight="1">
      <c r="A29" s="10">
        <v>103</v>
      </c>
      <c r="B29" s="11"/>
      <c r="C29" s="11"/>
      <c r="D29" s="11"/>
      <c r="E29" s="11" t="s">
        <v>8</v>
      </c>
      <c r="F29" s="16"/>
      <c r="G29" s="16">
        <f>'09分類帳'!I47</f>
        <v>0</v>
      </c>
      <c r="H29" s="17">
        <f t="shared" si="2"/>
        <v>25459</v>
      </c>
    </row>
    <row r="30" spans="1:8" ht="22.5" customHeight="1">
      <c r="A30" s="10">
        <v>103</v>
      </c>
      <c r="B30" s="11"/>
      <c r="C30" s="11"/>
      <c r="D30" s="11"/>
      <c r="E30" s="11" t="s">
        <v>9</v>
      </c>
      <c r="F30" s="16"/>
      <c r="G30" s="16">
        <f>'09分類帳'!J47</f>
        <v>0</v>
      </c>
      <c r="H30" s="17">
        <f t="shared" si="2"/>
        <v>25459</v>
      </c>
    </row>
    <row r="31" spans="1:8" ht="22.5" customHeight="1">
      <c r="A31" s="10">
        <v>103</v>
      </c>
      <c r="B31" s="11"/>
      <c r="C31" s="11"/>
      <c r="D31" s="11"/>
      <c r="E31" s="11" t="s">
        <v>17</v>
      </c>
      <c r="F31" s="16"/>
      <c r="G31" s="16">
        <f>'09分類帳'!K47</f>
        <v>56116</v>
      </c>
      <c r="H31" s="17">
        <f t="shared" si="2"/>
        <v>-30657</v>
      </c>
    </row>
    <row r="32" spans="1:8" ht="22.5" customHeight="1">
      <c r="A32" s="10">
        <v>103</v>
      </c>
      <c r="B32" s="11"/>
      <c r="C32" s="11"/>
      <c r="D32" s="11"/>
      <c r="E32" s="11" t="s">
        <v>181</v>
      </c>
      <c r="F32" s="16"/>
      <c r="G32" s="16">
        <f>'09分類帳'!L47</f>
        <v>14914</v>
      </c>
      <c r="H32" s="17">
        <f t="shared" si="2"/>
        <v>-45571</v>
      </c>
    </row>
    <row r="33" spans="1:8" ht="22.5" customHeight="1">
      <c r="A33" s="10">
        <v>103</v>
      </c>
      <c r="B33" s="11"/>
      <c r="C33" s="11"/>
      <c r="D33" s="11"/>
      <c r="E33" s="11" t="s">
        <v>30</v>
      </c>
      <c r="F33" s="16"/>
      <c r="G33" s="16">
        <f>'09分類帳'!M47</f>
        <v>0</v>
      </c>
      <c r="H33" s="17">
        <f t="shared" si="2"/>
        <v>-45571</v>
      </c>
    </row>
    <row r="34" spans="1:8" ht="22.5" customHeight="1">
      <c r="A34" s="10">
        <v>103</v>
      </c>
      <c r="B34" s="11"/>
      <c r="C34" s="11"/>
      <c r="D34" s="11"/>
      <c r="E34" s="11" t="s">
        <v>29</v>
      </c>
      <c r="F34" s="16"/>
      <c r="G34" s="16">
        <f>'09分類帳'!N47</f>
        <v>3629</v>
      </c>
      <c r="H34" s="17">
        <f>H33+F34-G34</f>
        <v>-49200</v>
      </c>
    </row>
    <row r="35" spans="1:8" ht="22.5" customHeight="1">
      <c r="A35" s="10"/>
      <c r="B35" s="11"/>
      <c r="C35" s="11"/>
      <c r="D35" s="11"/>
      <c r="E35" s="94" t="s">
        <v>182</v>
      </c>
      <c r="F35" s="18">
        <f>SUM(F26:F34)</f>
        <v>39735</v>
      </c>
      <c r="G35" s="18">
        <f>SUM(G27:G34)</f>
        <v>88935</v>
      </c>
      <c r="H35" s="19">
        <f>F35-G35</f>
        <v>-49200</v>
      </c>
    </row>
    <row r="36" spans="1:8" ht="22.5" customHeight="1">
      <c r="A36" s="10"/>
      <c r="B36" s="11"/>
      <c r="C36" s="11"/>
      <c r="D36" s="11"/>
      <c r="E36" s="94" t="s">
        <v>183</v>
      </c>
      <c r="F36" s="18">
        <f>F35+F25</f>
        <v>113503</v>
      </c>
      <c r="G36" s="18">
        <f>G35+G25</f>
        <v>88935</v>
      </c>
      <c r="H36" s="19">
        <f>F36-G36</f>
        <v>24568</v>
      </c>
    </row>
    <row r="37" spans="1:8" ht="22.5" customHeight="1">
      <c r="A37" s="10">
        <v>103</v>
      </c>
      <c r="B37" s="11">
        <v>10</v>
      </c>
      <c r="C37" s="11"/>
      <c r="D37" s="11"/>
      <c r="E37" s="12" t="s">
        <v>33</v>
      </c>
      <c r="F37" s="16">
        <f>'10分類帳'!F48</f>
        <v>494482</v>
      </c>
      <c r="G37" s="16"/>
      <c r="H37" s="17">
        <f>H36+F37-G37</f>
        <v>519050</v>
      </c>
    </row>
    <row r="38" spans="1:8" ht="22.5" customHeight="1">
      <c r="A38" s="10">
        <v>103</v>
      </c>
      <c r="B38" s="11">
        <v>10</v>
      </c>
      <c r="C38" s="11">
        <v>31</v>
      </c>
      <c r="D38" s="11"/>
      <c r="E38" s="11" t="s">
        <v>7</v>
      </c>
      <c r="F38" s="16"/>
      <c r="G38" s="16">
        <f>'10分類帳'!G48</f>
        <v>0</v>
      </c>
      <c r="H38" s="17">
        <f aca="true" t="shared" si="3" ref="H38:H44">H37+F38-G38</f>
        <v>519050</v>
      </c>
    </row>
    <row r="39" spans="1:8" ht="22.5" customHeight="1">
      <c r="A39" s="10">
        <v>103</v>
      </c>
      <c r="B39" s="11"/>
      <c r="C39" s="11"/>
      <c r="D39" s="11"/>
      <c r="E39" s="11" t="s">
        <v>40</v>
      </c>
      <c r="F39" s="16"/>
      <c r="G39" s="16">
        <f>'10分類帳'!H48</f>
        <v>218339</v>
      </c>
      <c r="H39" s="17">
        <f t="shared" si="3"/>
        <v>300711</v>
      </c>
    </row>
    <row r="40" spans="1:8" ht="22.5" customHeight="1">
      <c r="A40" s="10">
        <v>103</v>
      </c>
      <c r="B40" s="11"/>
      <c r="C40" s="11"/>
      <c r="D40" s="11"/>
      <c r="E40" s="11" t="s">
        <v>8</v>
      </c>
      <c r="F40" s="16"/>
      <c r="G40" s="16">
        <f>'10分類帳'!I48</f>
        <v>61530</v>
      </c>
      <c r="H40" s="17">
        <f t="shared" si="3"/>
        <v>239181</v>
      </c>
    </row>
    <row r="41" spans="1:8" ht="22.5" customHeight="1">
      <c r="A41" s="10">
        <v>103</v>
      </c>
      <c r="B41" s="11"/>
      <c r="C41" s="11"/>
      <c r="D41" s="11"/>
      <c r="E41" s="11" t="s">
        <v>9</v>
      </c>
      <c r="F41" s="16"/>
      <c r="G41" s="16">
        <f>'10分類帳'!J48</f>
        <v>9730</v>
      </c>
      <c r="H41" s="17">
        <f t="shared" si="3"/>
        <v>229451</v>
      </c>
    </row>
    <row r="42" spans="1:8" ht="22.5" customHeight="1">
      <c r="A42" s="10">
        <v>103</v>
      </c>
      <c r="B42" s="11"/>
      <c r="C42" s="11"/>
      <c r="D42" s="11"/>
      <c r="E42" s="11" t="s">
        <v>17</v>
      </c>
      <c r="F42" s="16"/>
      <c r="G42" s="16">
        <f>'10分類帳'!K48</f>
        <v>56116</v>
      </c>
      <c r="H42" s="17">
        <f t="shared" si="3"/>
        <v>173335</v>
      </c>
    </row>
    <row r="43" spans="1:8" ht="22.5" customHeight="1">
      <c r="A43" s="10">
        <v>103</v>
      </c>
      <c r="B43" s="11"/>
      <c r="C43" s="11"/>
      <c r="D43" s="11"/>
      <c r="E43" s="11" t="s">
        <v>181</v>
      </c>
      <c r="F43" s="16"/>
      <c r="G43" s="16">
        <f>'10分類帳'!L48</f>
        <v>2432</v>
      </c>
      <c r="H43" s="17">
        <f t="shared" si="3"/>
        <v>170903</v>
      </c>
    </row>
    <row r="44" spans="1:8" ht="22.5" customHeight="1">
      <c r="A44" s="10">
        <v>103</v>
      </c>
      <c r="B44" s="11"/>
      <c r="C44" s="11"/>
      <c r="D44" s="11"/>
      <c r="E44" s="11" t="s">
        <v>30</v>
      </c>
      <c r="F44" s="16"/>
      <c r="G44" s="16">
        <f>'10分類帳'!M48</f>
        <v>21200</v>
      </c>
      <c r="H44" s="17">
        <f t="shared" si="3"/>
        <v>149703</v>
      </c>
    </row>
    <row r="45" spans="1:8" ht="22.5" customHeight="1">
      <c r="A45" s="10">
        <v>103</v>
      </c>
      <c r="B45" s="11"/>
      <c r="C45" s="11"/>
      <c r="D45" s="11"/>
      <c r="E45" s="11" t="s">
        <v>29</v>
      </c>
      <c r="F45" s="16"/>
      <c r="G45" s="16">
        <f>'10分類帳'!N48</f>
        <v>6300</v>
      </c>
      <c r="H45" s="17">
        <f>H44+F45-G45</f>
        <v>143403</v>
      </c>
    </row>
    <row r="46" spans="1:8" ht="22.5" customHeight="1">
      <c r="A46" s="10"/>
      <c r="B46" s="11"/>
      <c r="C46" s="11"/>
      <c r="D46" s="11"/>
      <c r="E46" s="94" t="s">
        <v>97</v>
      </c>
      <c r="F46" s="18">
        <f>SUM(F37:F45)</f>
        <v>494482</v>
      </c>
      <c r="G46" s="18">
        <f>SUM(G38:G45)</f>
        <v>375647</v>
      </c>
      <c r="H46" s="19">
        <f>F46-G46</f>
        <v>118835</v>
      </c>
    </row>
    <row r="47" spans="1:8" ht="22.5" customHeight="1">
      <c r="A47" s="10"/>
      <c r="B47" s="11"/>
      <c r="C47" s="11"/>
      <c r="D47" s="11"/>
      <c r="E47" s="94" t="s">
        <v>184</v>
      </c>
      <c r="F47" s="49">
        <f>F36+F46</f>
        <v>607985</v>
      </c>
      <c r="G47" s="49">
        <f>G36+G46</f>
        <v>464582</v>
      </c>
      <c r="H47" s="19">
        <f>F47-G47</f>
        <v>143403</v>
      </c>
    </row>
    <row r="48" spans="1:8" ht="22.5" customHeight="1">
      <c r="A48" s="10">
        <v>103</v>
      </c>
      <c r="B48" s="11">
        <v>11</v>
      </c>
      <c r="C48" s="11"/>
      <c r="D48" s="11"/>
      <c r="E48" s="12" t="s">
        <v>34</v>
      </c>
      <c r="F48" s="16">
        <f>'11分類帳'!F48</f>
        <v>0</v>
      </c>
      <c r="G48" s="16"/>
      <c r="H48" s="17">
        <f>H47+F48-G48</f>
        <v>143403</v>
      </c>
    </row>
    <row r="49" spans="1:8" ht="22.5" customHeight="1">
      <c r="A49" s="10">
        <v>103</v>
      </c>
      <c r="B49" s="11">
        <v>11</v>
      </c>
      <c r="C49" s="11">
        <v>30</v>
      </c>
      <c r="D49" s="11"/>
      <c r="E49" s="11" t="s">
        <v>7</v>
      </c>
      <c r="F49" s="16"/>
      <c r="G49" s="16">
        <f>'11分類帳'!G48</f>
        <v>0</v>
      </c>
      <c r="H49" s="17">
        <f>H48+F49-G49</f>
        <v>143403</v>
      </c>
    </row>
    <row r="50" spans="1:8" ht="22.5" customHeight="1">
      <c r="A50" s="10">
        <v>103</v>
      </c>
      <c r="B50" s="11"/>
      <c r="C50" s="11"/>
      <c r="D50" s="11"/>
      <c r="E50" s="11" t="s">
        <v>40</v>
      </c>
      <c r="F50" s="16"/>
      <c r="G50" s="16">
        <f>'11分類帳'!H48</f>
        <v>0</v>
      </c>
      <c r="H50" s="17">
        <f aca="true" t="shared" si="4" ref="H50:H55">H49+F50-G50</f>
        <v>143403</v>
      </c>
    </row>
    <row r="51" spans="1:8" ht="22.5" customHeight="1">
      <c r="A51" s="10">
        <v>103</v>
      </c>
      <c r="B51" s="11"/>
      <c r="C51" s="11"/>
      <c r="D51" s="11"/>
      <c r="E51" s="11" t="s">
        <v>8</v>
      </c>
      <c r="F51" s="16"/>
      <c r="G51" s="16">
        <f>'11分類帳'!I48</f>
        <v>0</v>
      </c>
      <c r="H51" s="17">
        <f t="shared" si="4"/>
        <v>143403</v>
      </c>
    </row>
    <row r="52" spans="1:8" ht="22.5" customHeight="1">
      <c r="A52" s="10">
        <v>103</v>
      </c>
      <c r="B52" s="11"/>
      <c r="C52" s="11"/>
      <c r="D52" s="11"/>
      <c r="E52" s="11" t="s">
        <v>9</v>
      </c>
      <c r="F52" s="16"/>
      <c r="G52" s="16">
        <f>'11分類帳'!J48</f>
        <v>0</v>
      </c>
      <c r="H52" s="17">
        <f t="shared" si="4"/>
        <v>143403</v>
      </c>
    </row>
    <row r="53" spans="1:8" ht="22.5" customHeight="1">
      <c r="A53" s="10">
        <v>103</v>
      </c>
      <c r="B53" s="11"/>
      <c r="C53" s="11"/>
      <c r="D53" s="11"/>
      <c r="E53" s="11" t="s">
        <v>17</v>
      </c>
      <c r="F53" s="16"/>
      <c r="G53" s="16">
        <f>'11分類帳'!K48</f>
        <v>0</v>
      </c>
      <c r="H53" s="17">
        <f t="shared" si="4"/>
        <v>143403</v>
      </c>
    </row>
    <row r="54" spans="1:8" ht="22.5" customHeight="1">
      <c r="A54" s="10">
        <v>103</v>
      </c>
      <c r="B54" s="11"/>
      <c r="C54" s="11"/>
      <c r="D54" s="11"/>
      <c r="E54" s="11" t="s">
        <v>181</v>
      </c>
      <c r="F54" s="16"/>
      <c r="G54" s="16">
        <f>'11分類帳'!L48</f>
        <v>0</v>
      </c>
      <c r="H54" s="17">
        <f t="shared" si="4"/>
        <v>143403</v>
      </c>
    </row>
    <row r="55" spans="1:8" ht="22.5" customHeight="1">
      <c r="A55" s="10">
        <v>103</v>
      </c>
      <c r="B55" s="11"/>
      <c r="C55" s="11"/>
      <c r="D55" s="11"/>
      <c r="E55" s="11" t="s">
        <v>30</v>
      </c>
      <c r="F55" s="16"/>
      <c r="G55" s="16">
        <f>'11分類帳'!M48</f>
        <v>0</v>
      </c>
      <c r="H55" s="17">
        <f t="shared" si="4"/>
        <v>143403</v>
      </c>
    </row>
    <row r="56" spans="1:8" ht="22.5" customHeight="1">
      <c r="A56" s="10">
        <v>103</v>
      </c>
      <c r="B56" s="11"/>
      <c r="C56" s="11"/>
      <c r="D56" s="11"/>
      <c r="E56" s="11" t="s">
        <v>29</v>
      </c>
      <c r="F56" s="16"/>
      <c r="G56" s="16">
        <f>'11分類帳'!N48</f>
        <v>0</v>
      </c>
      <c r="H56" s="17">
        <f>H55+F56-G56</f>
        <v>143403</v>
      </c>
    </row>
    <row r="57" spans="1:8" ht="22.5" customHeight="1">
      <c r="A57" s="10"/>
      <c r="B57" s="11"/>
      <c r="C57" s="11"/>
      <c r="D57" s="11"/>
      <c r="E57" s="94" t="s">
        <v>97</v>
      </c>
      <c r="F57" s="18">
        <f>SUM(F48:F56)</f>
        <v>0</v>
      </c>
      <c r="G57" s="18">
        <f>SUM(G49:G56)</f>
        <v>0</v>
      </c>
      <c r="H57" s="19">
        <f>F57-G57</f>
        <v>0</v>
      </c>
    </row>
    <row r="58" spans="1:8" ht="22.5" customHeight="1">
      <c r="A58" s="10"/>
      <c r="B58" s="11"/>
      <c r="C58" s="11"/>
      <c r="D58" s="11"/>
      <c r="E58" s="94" t="s">
        <v>185</v>
      </c>
      <c r="F58" s="49">
        <f>F57+F47</f>
        <v>607985</v>
      </c>
      <c r="G58" s="49">
        <f>G57+G47</f>
        <v>464582</v>
      </c>
      <c r="H58" s="19">
        <f>F58-G58</f>
        <v>143403</v>
      </c>
    </row>
    <row r="59" spans="1:8" ht="22.5" customHeight="1">
      <c r="A59" s="10">
        <v>103</v>
      </c>
      <c r="B59" s="11">
        <v>12</v>
      </c>
      <c r="C59" s="11"/>
      <c r="D59" s="11"/>
      <c r="E59" s="12" t="s">
        <v>35</v>
      </c>
      <c r="F59" s="16">
        <f>'12分類帳'!F48</f>
        <v>0</v>
      </c>
      <c r="G59" s="16"/>
      <c r="H59" s="17">
        <f>H58+F59-G59</f>
        <v>143403</v>
      </c>
    </row>
    <row r="60" spans="1:8" ht="22.5" customHeight="1">
      <c r="A60" s="10">
        <v>103</v>
      </c>
      <c r="B60" s="11">
        <v>12</v>
      </c>
      <c r="C60" s="11">
        <v>31</v>
      </c>
      <c r="D60" s="11"/>
      <c r="E60" s="11" t="s">
        <v>7</v>
      </c>
      <c r="F60" s="16"/>
      <c r="G60" s="16">
        <f>'12分類帳'!G48</f>
        <v>0</v>
      </c>
      <c r="H60" s="17">
        <f aca="true" t="shared" si="5" ref="H60:H66">H59+F60-G60</f>
        <v>143403</v>
      </c>
    </row>
    <row r="61" spans="1:8" ht="22.5" customHeight="1">
      <c r="A61" s="10">
        <v>103</v>
      </c>
      <c r="B61" s="11"/>
      <c r="C61" s="11"/>
      <c r="D61" s="11"/>
      <c r="E61" s="11" t="s">
        <v>40</v>
      </c>
      <c r="F61" s="16"/>
      <c r="G61" s="16">
        <f>'12分類帳'!H48</f>
        <v>0</v>
      </c>
      <c r="H61" s="17">
        <f t="shared" si="5"/>
        <v>143403</v>
      </c>
    </row>
    <row r="62" spans="1:8" ht="22.5" customHeight="1">
      <c r="A62" s="10">
        <v>103</v>
      </c>
      <c r="B62" s="11"/>
      <c r="C62" s="11"/>
      <c r="D62" s="11"/>
      <c r="E62" s="11" t="s">
        <v>8</v>
      </c>
      <c r="F62" s="16"/>
      <c r="G62" s="16">
        <f>'12分類帳'!I48</f>
        <v>0</v>
      </c>
      <c r="H62" s="17">
        <f t="shared" si="5"/>
        <v>143403</v>
      </c>
    </row>
    <row r="63" spans="1:8" ht="22.5" customHeight="1">
      <c r="A63" s="10">
        <v>103</v>
      </c>
      <c r="B63" s="11"/>
      <c r="C63" s="11"/>
      <c r="D63" s="11"/>
      <c r="E63" s="11" t="s">
        <v>9</v>
      </c>
      <c r="F63" s="16"/>
      <c r="G63" s="16">
        <f>'12分類帳'!J48</f>
        <v>0</v>
      </c>
      <c r="H63" s="17">
        <f t="shared" si="5"/>
        <v>143403</v>
      </c>
    </row>
    <row r="64" spans="1:8" ht="22.5" customHeight="1">
      <c r="A64" s="10">
        <v>103</v>
      </c>
      <c r="B64" s="11"/>
      <c r="C64" s="11"/>
      <c r="D64" s="11"/>
      <c r="E64" s="11" t="s">
        <v>17</v>
      </c>
      <c r="F64" s="16"/>
      <c r="G64" s="16">
        <f>'12分類帳'!K48</f>
        <v>0</v>
      </c>
      <c r="H64" s="17">
        <f t="shared" si="5"/>
        <v>143403</v>
      </c>
    </row>
    <row r="65" spans="1:8" ht="22.5" customHeight="1">
      <c r="A65" s="10">
        <v>103</v>
      </c>
      <c r="B65" s="11"/>
      <c r="C65" s="11"/>
      <c r="D65" s="11"/>
      <c r="E65" s="11" t="s">
        <v>181</v>
      </c>
      <c r="F65" s="16"/>
      <c r="G65" s="16">
        <f>'12分類帳'!L48</f>
        <v>0</v>
      </c>
      <c r="H65" s="17">
        <f t="shared" si="5"/>
        <v>143403</v>
      </c>
    </row>
    <row r="66" spans="1:8" ht="22.5" customHeight="1">
      <c r="A66" s="10">
        <v>103</v>
      </c>
      <c r="B66" s="11"/>
      <c r="C66" s="11"/>
      <c r="D66" s="11"/>
      <c r="E66" s="11" t="s">
        <v>30</v>
      </c>
      <c r="F66" s="16"/>
      <c r="G66" s="16">
        <f>'12分類帳'!M48</f>
        <v>0</v>
      </c>
      <c r="H66" s="17">
        <f t="shared" si="5"/>
        <v>143403</v>
      </c>
    </row>
    <row r="67" spans="1:8" ht="22.5" customHeight="1">
      <c r="A67" s="10">
        <v>103</v>
      </c>
      <c r="B67" s="11"/>
      <c r="C67" s="11"/>
      <c r="D67" s="11"/>
      <c r="E67" s="11" t="s">
        <v>29</v>
      </c>
      <c r="F67" s="16"/>
      <c r="G67" s="16">
        <f>'12分類帳'!N48</f>
        <v>0</v>
      </c>
      <c r="H67" s="17">
        <f>H66+F67-G67</f>
        <v>143403</v>
      </c>
    </row>
    <row r="68" spans="1:8" ht="22.5" customHeight="1">
      <c r="A68" s="10"/>
      <c r="B68" s="11"/>
      <c r="C68" s="11"/>
      <c r="D68" s="11"/>
      <c r="E68" s="94" t="s">
        <v>97</v>
      </c>
      <c r="F68" s="18">
        <f>SUM(F59:F67)</f>
        <v>0</v>
      </c>
      <c r="G68" s="18">
        <f>SUM(G60:G67)</f>
        <v>0</v>
      </c>
      <c r="H68" s="19">
        <f>F68-G68</f>
        <v>0</v>
      </c>
    </row>
    <row r="69" spans="1:8" ht="22.5" customHeight="1">
      <c r="A69" s="10"/>
      <c r="B69" s="11"/>
      <c r="C69" s="11"/>
      <c r="D69" s="11"/>
      <c r="E69" s="94" t="s">
        <v>186</v>
      </c>
      <c r="F69" s="49">
        <f>F68+F58</f>
        <v>607985</v>
      </c>
      <c r="G69" s="49">
        <f>G68+G58</f>
        <v>464582</v>
      </c>
      <c r="H69" s="19">
        <f>F69-G69</f>
        <v>143403</v>
      </c>
    </row>
    <row r="70" spans="1:8" ht="22.5" customHeight="1">
      <c r="A70" s="10">
        <v>104</v>
      </c>
      <c r="B70" s="11">
        <v>1</v>
      </c>
      <c r="C70" s="11"/>
      <c r="D70" s="11"/>
      <c r="E70" s="12" t="s">
        <v>222</v>
      </c>
      <c r="F70" s="48">
        <f>'01分類帳'!F48</f>
        <v>0</v>
      </c>
      <c r="G70" s="16"/>
      <c r="H70" s="17">
        <f>H69+F70-G70</f>
        <v>143403</v>
      </c>
    </row>
    <row r="71" spans="1:8" ht="22.5" customHeight="1">
      <c r="A71" s="10">
        <v>104</v>
      </c>
      <c r="B71" s="11">
        <v>1</v>
      </c>
      <c r="C71" s="11">
        <v>31</v>
      </c>
      <c r="D71" s="11"/>
      <c r="E71" s="11" t="s">
        <v>7</v>
      </c>
      <c r="F71" s="16"/>
      <c r="G71" s="16">
        <f>'01分類帳'!G48</f>
        <v>0</v>
      </c>
      <c r="H71" s="17">
        <f aca="true" t="shared" si="6" ref="H71:H77">H70+F71-G71</f>
        <v>143403</v>
      </c>
    </row>
    <row r="72" spans="1:8" ht="22.5" customHeight="1">
      <c r="A72" s="10">
        <v>104</v>
      </c>
      <c r="B72" s="11"/>
      <c r="C72" s="11"/>
      <c r="D72" s="11"/>
      <c r="E72" s="11" t="s">
        <v>40</v>
      </c>
      <c r="F72" s="16"/>
      <c r="G72" s="16">
        <f>'01分類帳'!H48</f>
        <v>0</v>
      </c>
      <c r="H72" s="17">
        <f t="shared" si="6"/>
        <v>143403</v>
      </c>
    </row>
    <row r="73" spans="1:8" ht="22.5" customHeight="1">
      <c r="A73" s="10">
        <v>104</v>
      </c>
      <c r="B73" s="11"/>
      <c r="C73" s="11"/>
      <c r="D73" s="11"/>
      <c r="E73" s="11" t="s">
        <v>8</v>
      </c>
      <c r="F73" s="16"/>
      <c r="G73" s="16">
        <f>'01分類帳'!I48</f>
        <v>0</v>
      </c>
      <c r="H73" s="17">
        <f t="shared" si="6"/>
        <v>143403</v>
      </c>
    </row>
    <row r="74" spans="1:8" ht="22.5" customHeight="1">
      <c r="A74" s="10">
        <v>104</v>
      </c>
      <c r="B74" s="11"/>
      <c r="C74" s="11"/>
      <c r="D74" s="11"/>
      <c r="E74" s="11" t="s">
        <v>9</v>
      </c>
      <c r="F74" s="16"/>
      <c r="G74" s="16">
        <f>'01分類帳'!J48</f>
        <v>0</v>
      </c>
      <c r="H74" s="17">
        <f t="shared" si="6"/>
        <v>143403</v>
      </c>
    </row>
    <row r="75" spans="1:8" ht="22.5" customHeight="1">
      <c r="A75" s="10">
        <v>104</v>
      </c>
      <c r="B75" s="11"/>
      <c r="C75" s="11"/>
      <c r="D75" s="11"/>
      <c r="E75" s="11" t="s">
        <v>17</v>
      </c>
      <c r="F75" s="16"/>
      <c r="G75" s="20">
        <f>'01分類帳'!K48</f>
        <v>0</v>
      </c>
      <c r="H75" s="17">
        <f t="shared" si="6"/>
        <v>143403</v>
      </c>
    </row>
    <row r="76" spans="1:8" ht="22.5" customHeight="1">
      <c r="A76" s="10">
        <v>104</v>
      </c>
      <c r="B76" s="11"/>
      <c r="C76" s="11"/>
      <c r="D76" s="11"/>
      <c r="E76" s="11" t="s">
        <v>181</v>
      </c>
      <c r="F76" s="16"/>
      <c r="G76" s="16">
        <f>'01分類帳'!L48</f>
        <v>0</v>
      </c>
      <c r="H76" s="17">
        <f t="shared" si="6"/>
        <v>143403</v>
      </c>
    </row>
    <row r="77" spans="1:8" ht="22.5" customHeight="1">
      <c r="A77" s="10">
        <v>104</v>
      </c>
      <c r="B77" s="11"/>
      <c r="C77" s="11"/>
      <c r="D77" s="11"/>
      <c r="E77" s="11" t="s">
        <v>30</v>
      </c>
      <c r="F77" s="16"/>
      <c r="G77" s="16">
        <f>'01分類帳'!M48</f>
        <v>0</v>
      </c>
      <c r="H77" s="17">
        <f t="shared" si="6"/>
        <v>143403</v>
      </c>
    </row>
    <row r="78" spans="1:8" ht="22.5" customHeight="1">
      <c r="A78" s="10">
        <v>104</v>
      </c>
      <c r="B78" s="11"/>
      <c r="C78" s="11"/>
      <c r="D78" s="11"/>
      <c r="E78" s="11" t="s">
        <v>29</v>
      </c>
      <c r="F78" s="16"/>
      <c r="G78" s="16">
        <f>'01分類帳'!N48</f>
        <v>0</v>
      </c>
      <c r="H78" s="17">
        <f>H77+F78-G78</f>
        <v>143403</v>
      </c>
    </row>
    <row r="79" spans="1:8" ht="22.5" customHeight="1">
      <c r="A79" s="10"/>
      <c r="B79" s="11"/>
      <c r="C79" s="11"/>
      <c r="D79" s="11"/>
      <c r="E79" s="94" t="s">
        <v>97</v>
      </c>
      <c r="F79" s="49">
        <f>SUM(F70:F78)</f>
        <v>0</v>
      </c>
      <c r="G79" s="49">
        <f>SUM(G71:G78)</f>
        <v>0</v>
      </c>
      <c r="H79" s="19">
        <f>F79-G79</f>
        <v>0</v>
      </c>
    </row>
    <row r="80" spans="1:8" ht="22.5" customHeight="1">
      <c r="A80" s="10"/>
      <c r="B80" s="11"/>
      <c r="C80" s="11"/>
      <c r="D80" s="11"/>
      <c r="E80" s="94" t="s">
        <v>187</v>
      </c>
      <c r="F80" s="49">
        <f>F79+F69</f>
        <v>607985</v>
      </c>
      <c r="G80" s="49">
        <f>G79+G69</f>
        <v>464582</v>
      </c>
      <c r="H80" s="19">
        <f>F80-G80</f>
        <v>143403</v>
      </c>
    </row>
    <row r="81" spans="1:8" ht="22.5" customHeight="1">
      <c r="A81" s="10">
        <v>104</v>
      </c>
      <c r="B81" s="11">
        <v>2</v>
      </c>
      <c r="C81" s="11"/>
      <c r="D81" s="11"/>
      <c r="E81" s="12" t="s">
        <v>223</v>
      </c>
      <c r="F81" s="63">
        <f>'02分類帳'!F48</f>
        <v>0</v>
      </c>
      <c r="G81" s="16"/>
      <c r="H81" s="17">
        <f>H80+F81-G81</f>
        <v>143403</v>
      </c>
    </row>
    <row r="82" spans="1:8" ht="22.5" customHeight="1">
      <c r="A82" s="10">
        <v>104</v>
      </c>
      <c r="B82" s="11">
        <v>2</v>
      </c>
      <c r="C82" s="11">
        <v>28</v>
      </c>
      <c r="D82" s="11"/>
      <c r="E82" s="11" t="s">
        <v>7</v>
      </c>
      <c r="F82" s="16"/>
      <c r="G82" s="16">
        <f>'02分類帳'!G48</f>
        <v>0</v>
      </c>
      <c r="H82" s="17">
        <f aca="true" t="shared" si="7" ref="H82:H88">H81+F82-G82</f>
        <v>143403</v>
      </c>
    </row>
    <row r="83" spans="1:8" ht="22.5" customHeight="1">
      <c r="A83" s="10">
        <v>104</v>
      </c>
      <c r="B83" s="11"/>
      <c r="C83" s="11"/>
      <c r="D83" s="11"/>
      <c r="E83" s="11" t="s">
        <v>40</v>
      </c>
      <c r="F83" s="16"/>
      <c r="G83" s="16">
        <f>'02分類帳'!H48</f>
        <v>0</v>
      </c>
      <c r="H83" s="17">
        <f t="shared" si="7"/>
        <v>143403</v>
      </c>
    </row>
    <row r="84" spans="1:8" ht="22.5" customHeight="1">
      <c r="A84" s="10">
        <v>104</v>
      </c>
      <c r="B84" s="11"/>
      <c r="C84" s="11"/>
      <c r="D84" s="11"/>
      <c r="E84" s="11" t="s">
        <v>8</v>
      </c>
      <c r="F84" s="16"/>
      <c r="G84" s="16">
        <f>'02分類帳'!I48</f>
        <v>0</v>
      </c>
      <c r="H84" s="17">
        <f t="shared" si="7"/>
        <v>143403</v>
      </c>
    </row>
    <row r="85" spans="1:8" ht="22.5" customHeight="1">
      <c r="A85" s="10">
        <v>104</v>
      </c>
      <c r="B85" s="11"/>
      <c r="C85" s="11"/>
      <c r="D85" s="11"/>
      <c r="E85" s="11" t="s">
        <v>9</v>
      </c>
      <c r="F85" s="16"/>
      <c r="G85" s="16">
        <f>'02分類帳'!J48</f>
        <v>0</v>
      </c>
      <c r="H85" s="17">
        <f t="shared" si="7"/>
        <v>143403</v>
      </c>
    </row>
    <row r="86" spans="1:8" ht="22.5" customHeight="1">
      <c r="A86" s="10">
        <v>104</v>
      </c>
      <c r="B86" s="11"/>
      <c r="C86" s="11"/>
      <c r="D86" s="11"/>
      <c r="E86" s="11" t="s">
        <v>17</v>
      </c>
      <c r="F86" s="16"/>
      <c r="G86" s="16">
        <f>'02分類帳'!K48</f>
        <v>0</v>
      </c>
      <c r="H86" s="17">
        <f t="shared" si="7"/>
        <v>143403</v>
      </c>
    </row>
    <row r="87" spans="1:8" ht="22.5" customHeight="1">
      <c r="A87" s="10">
        <v>104</v>
      </c>
      <c r="B87" s="11"/>
      <c r="C87" s="11"/>
      <c r="D87" s="11"/>
      <c r="E87" s="11" t="s">
        <v>181</v>
      </c>
      <c r="F87" s="16"/>
      <c r="G87" s="16">
        <f>'02分類帳'!L48</f>
        <v>0</v>
      </c>
      <c r="H87" s="17">
        <f t="shared" si="7"/>
        <v>143403</v>
      </c>
    </row>
    <row r="88" spans="1:8" ht="22.5" customHeight="1">
      <c r="A88" s="10">
        <v>104</v>
      </c>
      <c r="B88" s="11"/>
      <c r="C88" s="11"/>
      <c r="D88" s="11"/>
      <c r="E88" s="11" t="s">
        <v>30</v>
      </c>
      <c r="F88" s="16"/>
      <c r="G88" s="16">
        <f>'02分類帳'!M48</f>
        <v>0</v>
      </c>
      <c r="H88" s="17">
        <f t="shared" si="7"/>
        <v>143403</v>
      </c>
    </row>
    <row r="89" spans="1:8" ht="22.5" customHeight="1">
      <c r="A89" s="10">
        <v>104</v>
      </c>
      <c r="B89" s="11"/>
      <c r="C89" s="11"/>
      <c r="D89" s="11"/>
      <c r="E89" s="11" t="s">
        <v>29</v>
      </c>
      <c r="F89" s="16"/>
      <c r="G89" s="16">
        <f>'02分類帳'!N48</f>
        <v>0</v>
      </c>
      <c r="H89" s="17">
        <f>H88+F89-G89</f>
        <v>143403</v>
      </c>
    </row>
    <row r="90" spans="1:8" ht="22.5" customHeight="1">
      <c r="A90" s="10"/>
      <c r="B90" s="11"/>
      <c r="C90" s="11"/>
      <c r="D90" s="11"/>
      <c r="E90" s="94" t="s">
        <v>97</v>
      </c>
      <c r="F90" s="18">
        <f>SUM(F81:F89)</f>
        <v>0</v>
      </c>
      <c r="G90" s="18">
        <f>SUM(G82:G89)</f>
        <v>0</v>
      </c>
      <c r="H90" s="19">
        <f>F90-G90</f>
        <v>0</v>
      </c>
    </row>
    <row r="91" spans="1:8" ht="22.5" customHeight="1">
      <c r="A91" s="10"/>
      <c r="B91" s="11"/>
      <c r="C91" s="11"/>
      <c r="D91" s="11"/>
      <c r="E91" s="94" t="s">
        <v>188</v>
      </c>
      <c r="F91" s="49">
        <f>F90+F80</f>
        <v>607985</v>
      </c>
      <c r="G91" s="49">
        <f>G90+G80</f>
        <v>464582</v>
      </c>
      <c r="H91" s="19">
        <f>F91-G91</f>
        <v>143403</v>
      </c>
    </row>
    <row r="92" spans="1:8" ht="22.5" customHeight="1">
      <c r="A92" s="10">
        <v>104</v>
      </c>
      <c r="B92" s="11">
        <v>3</v>
      </c>
      <c r="C92" s="11"/>
      <c r="D92" s="11"/>
      <c r="E92" s="12" t="s">
        <v>224</v>
      </c>
      <c r="F92" s="63">
        <f>'03分類帳'!F48</f>
        <v>0</v>
      </c>
      <c r="G92" s="16"/>
      <c r="H92" s="17">
        <f>H91+F92-G92</f>
        <v>143403</v>
      </c>
    </row>
    <row r="93" spans="1:8" ht="22.5" customHeight="1">
      <c r="A93" s="10">
        <v>104</v>
      </c>
      <c r="B93" s="11">
        <v>3</v>
      </c>
      <c r="C93" s="11">
        <v>31</v>
      </c>
      <c r="D93" s="11"/>
      <c r="E93" s="11" t="s">
        <v>7</v>
      </c>
      <c r="F93" s="16"/>
      <c r="G93" s="16">
        <f>'03分類帳'!G48</f>
        <v>0</v>
      </c>
      <c r="H93" s="17">
        <f aca="true" t="shared" si="8" ref="H93:H99">H92+F93-G93</f>
        <v>143403</v>
      </c>
    </row>
    <row r="94" spans="1:8" ht="22.5" customHeight="1">
      <c r="A94" s="10">
        <v>104</v>
      </c>
      <c r="B94" s="11"/>
      <c r="C94" s="11"/>
      <c r="D94" s="11"/>
      <c r="E94" s="11" t="s">
        <v>40</v>
      </c>
      <c r="F94" s="16"/>
      <c r="G94" s="16">
        <f>'03分類帳'!H48</f>
        <v>0</v>
      </c>
      <c r="H94" s="17">
        <f t="shared" si="8"/>
        <v>143403</v>
      </c>
    </row>
    <row r="95" spans="1:8" ht="22.5" customHeight="1">
      <c r="A95" s="10">
        <v>104</v>
      </c>
      <c r="B95" s="11"/>
      <c r="C95" s="11"/>
      <c r="D95" s="11"/>
      <c r="E95" s="11" t="s">
        <v>8</v>
      </c>
      <c r="F95" s="16"/>
      <c r="G95" s="16">
        <f>'03分類帳'!I48</f>
        <v>0</v>
      </c>
      <c r="H95" s="17">
        <f t="shared" si="8"/>
        <v>143403</v>
      </c>
    </row>
    <row r="96" spans="1:8" ht="22.5" customHeight="1">
      <c r="A96" s="10">
        <v>104</v>
      </c>
      <c r="B96" s="11"/>
      <c r="C96" s="11"/>
      <c r="D96" s="11"/>
      <c r="E96" s="11" t="s">
        <v>9</v>
      </c>
      <c r="F96" s="16"/>
      <c r="G96" s="16">
        <f>'03分類帳'!J48</f>
        <v>0</v>
      </c>
      <c r="H96" s="17">
        <f t="shared" si="8"/>
        <v>143403</v>
      </c>
    </row>
    <row r="97" spans="1:8" ht="22.5" customHeight="1">
      <c r="A97" s="10">
        <v>104</v>
      </c>
      <c r="B97" s="11"/>
      <c r="C97" s="11"/>
      <c r="D97" s="11"/>
      <c r="E97" s="11" t="s">
        <v>17</v>
      </c>
      <c r="F97" s="16"/>
      <c r="G97" s="16">
        <f>'03分類帳'!K48</f>
        <v>0</v>
      </c>
      <c r="H97" s="17">
        <f t="shared" si="8"/>
        <v>143403</v>
      </c>
    </row>
    <row r="98" spans="1:8" ht="22.5" customHeight="1">
      <c r="A98" s="10">
        <v>104</v>
      </c>
      <c r="B98" s="11"/>
      <c r="C98" s="11"/>
      <c r="D98" s="11"/>
      <c r="E98" s="11" t="s">
        <v>181</v>
      </c>
      <c r="F98" s="16"/>
      <c r="G98" s="16">
        <f>'03分類帳'!L48</f>
        <v>0</v>
      </c>
      <c r="H98" s="17">
        <f t="shared" si="8"/>
        <v>143403</v>
      </c>
    </row>
    <row r="99" spans="1:8" ht="22.5" customHeight="1">
      <c r="A99" s="10">
        <v>104</v>
      </c>
      <c r="B99" s="11"/>
      <c r="C99" s="11"/>
      <c r="D99" s="11"/>
      <c r="E99" s="11" t="s">
        <v>30</v>
      </c>
      <c r="F99" s="16"/>
      <c r="G99" s="16">
        <f>'03分類帳'!M48</f>
        <v>0</v>
      </c>
      <c r="H99" s="17">
        <f t="shared" si="8"/>
        <v>143403</v>
      </c>
    </row>
    <row r="100" spans="1:8" ht="22.5" customHeight="1">
      <c r="A100" s="10">
        <v>104</v>
      </c>
      <c r="B100" s="11"/>
      <c r="C100" s="11"/>
      <c r="D100" s="11"/>
      <c r="E100" s="11" t="s">
        <v>29</v>
      </c>
      <c r="F100" s="16"/>
      <c r="G100" s="16">
        <f>'03分類帳'!N48</f>
        <v>0</v>
      </c>
      <c r="H100" s="17">
        <f>H99+F100-G100</f>
        <v>143403</v>
      </c>
    </row>
    <row r="101" spans="1:8" ht="22.5" customHeight="1">
      <c r="A101" s="10"/>
      <c r="B101" s="11"/>
      <c r="C101" s="11"/>
      <c r="D101" s="11"/>
      <c r="E101" s="94" t="s">
        <v>97</v>
      </c>
      <c r="F101" s="18">
        <f>SUM(F92:F100)</f>
        <v>0</v>
      </c>
      <c r="G101" s="18">
        <f>SUM(G93:G100)</f>
        <v>0</v>
      </c>
      <c r="H101" s="19">
        <f>F101-G101</f>
        <v>0</v>
      </c>
    </row>
    <row r="102" spans="1:8" ht="22.5" customHeight="1">
      <c r="A102" s="10"/>
      <c r="B102" s="11"/>
      <c r="C102" s="11"/>
      <c r="D102" s="11"/>
      <c r="E102" s="94" t="s">
        <v>189</v>
      </c>
      <c r="F102" s="49">
        <f>F101+F91</f>
        <v>607985</v>
      </c>
      <c r="G102" s="49">
        <f>G101+G91</f>
        <v>464582</v>
      </c>
      <c r="H102" s="19">
        <f>F102-G102</f>
        <v>143403</v>
      </c>
    </row>
    <row r="103" spans="1:8" ht="22.5" customHeight="1">
      <c r="A103" s="10">
        <v>104</v>
      </c>
      <c r="B103" s="11">
        <v>4</v>
      </c>
      <c r="C103" s="11"/>
      <c r="D103" s="11"/>
      <c r="E103" s="12" t="s">
        <v>225</v>
      </c>
      <c r="F103" s="102">
        <f>'04分類帳'!F48</f>
        <v>0</v>
      </c>
      <c r="G103" s="16"/>
      <c r="H103" s="17">
        <f>H102+F103-G103</f>
        <v>143403</v>
      </c>
    </row>
    <row r="104" spans="1:8" ht="22.5" customHeight="1">
      <c r="A104" s="10">
        <v>104</v>
      </c>
      <c r="B104" s="11">
        <v>4</v>
      </c>
      <c r="C104" s="11">
        <v>30</v>
      </c>
      <c r="D104" s="11"/>
      <c r="E104" s="11" t="s">
        <v>7</v>
      </c>
      <c r="F104" s="16"/>
      <c r="G104" s="16">
        <f>'04分類帳'!G48</f>
        <v>0</v>
      </c>
      <c r="H104" s="17">
        <f aca="true" t="shared" si="9" ref="H104:H110">H103+F104-G104</f>
        <v>143403</v>
      </c>
    </row>
    <row r="105" spans="1:8" ht="22.5" customHeight="1">
      <c r="A105" s="10">
        <v>104</v>
      </c>
      <c r="B105" s="11"/>
      <c r="C105" s="11"/>
      <c r="D105" s="11"/>
      <c r="E105" s="11" t="s">
        <v>40</v>
      </c>
      <c r="F105" s="16"/>
      <c r="G105" s="16">
        <f>'04分類帳'!H48</f>
        <v>0</v>
      </c>
      <c r="H105" s="17">
        <f t="shared" si="9"/>
        <v>143403</v>
      </c>
    </row>
    <row r="106" spans="1:8" ht="22.5" customHeight="1">
      <c r="A106" s="10">
        <v>104</v>
      </c>
      <c r="B106" s="11"/>
      <c r="C106" s="11"/>
      <c r="D106" s="11"/>
      <c r="E106" s="11" t="s">
        <v>8</v>
      </c>
      <c r="F106" s="16"/>
      <c r="G106" s="16">
        <f>'04分類帳'!I48</f>
        <v>0</v>
      </c>
      <c r="H106" s="17">
        <f t="shared" si="9"/>
        <v>143403</v>
      </c>
    </row>
    <row r="107" spans="1:8" ht="22.5" customHeight="1">
      <c r="A107" s="10">
        <v>104</v>
      </c>
      <c r="B107" s="11"/>
      <c r="C107" s="11"/>
      <c r="D107" s="11"/>
      <c r="E107" s="11" t="s">
        <v>9</v>
      </c>
      <c r="F107" s="16"/>
      <c r="G107" s="16">
        <f>'04分類帳'!J48</f>
        <v>0</v>
      </c>
      <c r="H107" s="17">
        <f t="shared" si="9"/>
        <v>143403</v>
      </c>
    </row>
    <row r="108" spans="1:8" ht="22.5" customHeight="1">
      <c r="A108" s="10">
        <v>104</v>
      </c>
      <c r="B108" s="11"/>
      <c r="C108" s="11"/>
      <c r="D108" s="11"/>
      <c r="E108" s="11" t="s">
        <v>17</v>
      </c>
      <c r="F108" s="16"/>
      <c r="G108" s="16">
        <f>'04分類帳'!K48</f>
        <v>0</v>
      </c>
      <c r="H108" s="17">
        <f t="shared" si="9"/>
        <v>143403</v>
      </c>
    </row>
    <row r="109" spans="1:8" ht="22.5" customHeight="1">
      <c r="A109" s="10">
        <v>104</v>
      </c>
      <c r="B109" s="11"/>
      <c r="C109" s="11"/>
      <c r="D109" s="11"/>
      <c r="E109" s="11" t="s">
        <v>181</v>
      </c>
      <c r="F109" s="16"/>
      <c r="G109" s="16">
        <f>'04分類帳'!L48</f>
        <v>0</v>
      </c>
      <c r="H109" s="17">
        <f t="shared" si="9"/>
        <v>143403</v>
      </c>
    </row>
    <row r="110" spans="1:8" ht="22.5" customHeight="1">
      <c r="A110" s="10">
        <v>104</v>
      </c>
      <c r="B110" s="11"/>
      <c r="C110" s="11"/>
      <c r="D110" s="11"/>
      <c r="E110" s="11" t="s">
        <v>30</v>
      </c>
      <c r="F110" s="16"/>
      <c r="G110" s="16">
        <f>'04分類帳'!M48</f>
        <v>0</v>
      </c>
      <c r="H110" s="17">
        <f t="shared" si="9"/>
        <v>143403</v>
      </c>
    </row>
    <row r="111" spans="1:8" ht="22.5" customHeight="1">
      <c r="A111" s="10">
        <v>104</v>
      </c>
      <c r="B111" s="11"/>
      <c r="C111" s="11"/>
      <c r="D111" s="11"/>
      <c r="E111" s="11" t="s">
        <v>29</v>
      </c>
      <c r="F111" s="16"/>
      <c r="G111" s="16">
        <f>'04分類帳'!N48</f>
        <v>0</v>
      </c>
      <c r="H111" s="17">
        <f>H110+F111-G111</f>
        <v>143403</v>
      </c>
    </row>
    <row r="112" spans="1:8" ht="22.5" customHeight="1">
      <c r="A112" s="10"/>
      <c r="B112" s="11"/>
      <c r="C112" s="11"/>
      <c r="D112" s="11"/>
      <c r="E112" s="94" t="s">
        <v>97</v>
      </c>
      <c r="F112" s="18">
        <f>SUM(F103:F111)</f>
        <v>0</v>
      </c>
      <c r="G112" s="18">
        <f>SUM(G104:G111)</f>
        <v>0</v>
      </c>
      <c r="H112" s="19">
        <f>F112-G112</f>
        <v>0</v>
      </c>
    </row>
    <row r="113" spans="1:8" ht="22.5" customHeight="1">
      <c r="A113" s="10"/>
      <c r="B113" s="11"/>
      <c r="C113" s="11"/>
      <c r="D113" s="11"/>
      <c r="E113" s="94" t="s">
        <v>190</v>
      </c>
      <c r="F113" s="49">
        <f>F112+F102</f>
        <v>607985</v>
      </c>
      <c r="G113" s="49">
        <f>G112+G102</f>
        <v>464582</v>
      </c>
      <c r="H113" s="19">
        <f>F113-G113</f>
        <v>143403</v>
      </c>
    </row>
    <row r="114" spans="1:8" ht="22.5" customHeight="1">
      <c r="A114" s="10">
        <v>104</v>
      </c>
      <c r="B114" s="11">
        <v>5</v>
      </c>
      <c r="C114" s="11"/>
      <c r="D114" s="11"/>
      <c r="E114" s="12" t="s">
        <v>226</v>
      </c>
      <c r="F114" s="20">
        <f>'05分類帳'!F48</f>
        <v>0</v>
      </c>
      <c r="G114" s="16"/>
      <c r="H114" s="17">
        <f>H113+F114-G114</f>
        <v>143403</v>
      </c>
    </row>
    <row r="115" spans="1:8" ht="22.5" customHeight="1">
      <c r="A115" s="10">
        <v>104</v>
      </c>
      <c r="B115" s="11">
        <v>5</v>
      </c>
      <c r="C115" s="11">
        <v>31</v>
      </c>
      <c r="D115" s="11"/>
      <c r="E115" s="11" t="s">
        <v>7</v>
      </c>
      <c r="F115" s="16"/>
      <c r="G115" s="16">
        <f>'05分類帳'!G48</f>
        <v>0</v>
      </c>
      <c r="H115" s="17">
        <f>H114+F115-G115</f>
        <v>143403</v>
      </c>
    </row>
    <row r="116" spans="1:8" ht="22.5" customHeight="1">
      <c r="A116" s="10">
        <v>104</v>
      </c>
      <c r="B116" s="11"/>
      <c r="C116" s="11"/>
      <c r="D116" s="11"/>
      <c r="E116" s="11" t="s">
        <v>40</v>
      </c>
      <c r="F116" s="16"/>
      <c r="G116" s="16">
        <f>'05分類帳'!H48</f>
        <v>0</v>
      </c>
      <c r="H116" s="17">
        <f aca="true" t="shared" si="10" ref="H116:H121">H115+F116-G116</f>
        <v>143403</v>
      </c>
    </row>
    <row r="117" spans="1:8" ht="22.5" customHeight="1">
      <c r="A117" s="10">
        <v>104</v>
      </c>
      <c r="B117" s="11"/>
      <c r="C117" s="11"/>
      <c r="D117" s="11"/>
      <c r="E117" s="11" t="s">
        <v>8</v>
      </c>
      <c r="F117" s="16"/>
      <c r="G117" s="16">
        <f>'05分類帳'!I48</f>
        <v>0</v>
      </c>
      <c r="H117" s="17">
        <f t="shared" si="10"/>
        <v>143403</v>
      </c>
    </row>
    <row r="118" spans="1:8" ht="22.5" customHeight="1">
      <c r="A118" s="10">
        <v>104</v>
      </c>
      <c r="B118" s="11"/>
      <c r="C118" s="11"/>
      <c r="D118" s="11"/>
      <c r="E118" s="11" t="s">
        <v>9</v>
      </c>
      <c r="F118" s="16"/>
      <c r="G118" s="16">
        <f>'05分類帳'!J48</f>
        <v>0</v>
      </c>
      <c r="H118" s="17">
        <f t="shared" si="10"/>
        <v>143403</v>
      </c>
    </row>
    <row r="119" spans="1:8" ht="22.5" customHeight="1">
      <c r="A119" s="10">
        <v>104</v>
      </c>
      <c r="B119" s="11"/>
      <c r="C119" s="11"/>
      <c r="D119" s="11"/>
      <c r="E119" s="11" t="s">
        <v>17</v>
      </c>
      <c r="F119" s="16"/>
      <c r="G119" s="16">
        <f>'05分類帳'!K48</f>
        <v>0</v>
      </c>
      <c r="H119" s="17">
        <f t="shared" si="10"/>
        <v>143403</v>
      </c>
    </row>
    <row r="120" spans="1:8" ht="22.5" customHeight="1">
      <c r="A120" s="10">
        <v>104</v>
      </c>
      <c r="B120" s="11"/>
      <c r="C120" s="11"/>
      <c r="D120" s="11"/>
      <c r="E120" s="11" t="s">
        <v>181</v>
      </c>
      <c r="F120" s="16"/>
      <c r="G120" s="16">
        <f>'05分類帳'!L48</f>
        <v>0</v>
      </c>
      <c r="H120" s="17">
        <f t="shared" si="10"/>
        <v>143403</v>
      </c>
    </row>
    <row r="121" spans="1:8" ht="22.5" customHeight="1">
      <c r="A121" s="10">
        <v>104</v>
      </c>
      <c r="B121" s="11"/>
      <c r="C121" s="11"/>
      <c r="D121" s="11"/>
      <c r="E121" s="11" t="s">
        <v>30</v>
      </c>
      <c r="F121" s="16"/>
      <c r="G121" s="16">
        <f>'05分類帳'!M48</f>
        <v>0</v>
      </c>
      <c r="H121" s="17">
        <f t="shared" si="10"/>
        <v>143403</v>
      </c>
    </row>
    <row r="122" spans="1:8" ht="22.5" customHeight="1">
      <c r="A122" s="10">
        <v>104</v>
      </c>
      <c r="B122" s="11"/>
      <c r="C122" s="11"/>
      <c r="D122" s="11"/>
      <c r="E122" s="11" t="s">
        <v>29</v>
      </c>
      <c r="F122" s="16"/>
      <c r="G122" s="16">
        <f>'05分類帳'!N48</f>
        <v>0</v>
      </c>
      <c r="H122" s="17">
        <f>H121+F122-G122</f>
        <v>143403</v>
      </c>
    </row>
    <row r="123" spans="1:8" ht="22.5" customHeight="1">
      <c r="A123" s="10"/>
      <c r="B123" s="11"/>
      <c r="C123" s="11"/>
      <c r="D123" s="11"/>
      <c r="E123" s="94" t="s">
        <v>97</v>
      </c>
      <c r="F123" s="18">
        <f>SUM(F114:F122)</f>
        <v>0</v>
      </c>
      <c r="G123" s="18">
        <f>SUM(G115:G122)</f>
        <v>0</v>
      </c>
      <c r="H123" s="19">
        <f>F123-G123</f>
        <v>0</v>
      </c>
    </row>
    <row r="124" spans="1:8" ht="22.5" customHeight="1">
      <c r="A124" s="10"/>
      <c r="B124" s="11"/>
      <c r="C124" s="11"/>
      <c r="D124" s="11"/>
      <c r="E124" s="94" t="s">
        <v>191</v>
      </c>
      <c r="F124" s="49">
        <f>F123+F113</f>
        <v>607985</v>
      </c>
      <c r="G124" s="49">
        <f>G123+G113</f>
        <v>464582</v>
      </c>
      <c r="H124" s="19">
        <f>F124-G124</f>
        <v>143403</v>
      </c>
    </row>
    <row r="125" spans="1:8" ht="22.5" customHeight="1">
      <c r="A125" s="10">
        <v>104</v>
      </c>
      <c r="B125" s="11">
        <v>6</v>
      </c>
      <c r="C125" s="11"/>
      <c r="D125" s="11"/>
      <c r="E125" s="12" t="s">
        <v>227</v>
      </c>
      <c r="F125" s="20">
        <f>'06分類帳'!F48</f>
        <v>0</v>
      </c>
      <c r="G125" s="16"/>
      <c r="H125" s="17">
        <f>H124+F125-G125</f>
        <v>143403</v>
      </c>
    </row>
    <row r="126" spans="1:8" ht="22.5" customHeight="1">
      <c r="A126" s="10">
        <v>104</v>
      </c>
      <c r="B126" s="11">
        <v>6</v>
      </c>
      <c r="C126" s="11">
        <v>30</v>
      </c>
      <c r="D126" s="11"/>
      <c r="E126" s="11" t="s">
        <v>7</v>
      </c>
      <c r="F126" s="16"/>
      <c r="G126" s="16">
        <f>'06分類帳'!G48</f>
        <v>0</v>
      </c>
      <c r="H126" s="17">
        <f aca="true" t="shared" si="11" ref="H126:H132">H125+F126-G126</f>
        <v>143403</v>
      </c>
    </row>
    <row r="127" spans="1:8" ht="22.5" customHeight="1">
      <c r="A127" s="10">
        <v>104</v>
      </c>
      <c r="B127" s="11"/>
      <c r="C127" s="11"/>
      <c r="D127" s="11"/>
      <c r="E127" s="11" t="s">
        <v>40</v>
      </c>
      <c r="F127" s="16"/>
      <c r="G127" s="16">
        <f>'06分類帳'!H48</f>
        <v>0</v>
      </c>
      <c r="H127" s="17">
        <f t="shared" si="11"/>
        <v>143403</v>
      </c>
    </row>
    <row r="128" spans="1:8" ht="22.5" customHeight="1">
      <c r="A128" s="10">
        <v>104</v>
      </c>
      <c r="B128" s="11"/>
      <c r="C128" s="11"/>
      <c r="D128" s="11"/>
      <c r="E128" s="11" t="s">
        <v>8</v>
      </c>
      <c r="F128" s="16"/>
      <c r="G128" s="16">
        <f>'06分類帳'!I48</f>
        <v>0</v>
      </c>
      <c r="H128" s="17">
        <f t="shared" si="11"/>
        <v>143403</v>
      </c>
    </row>
    <row r="129" spans="1:8" ht="22.5" customHeight="1">
      <c r="A129" s="10">
        <v>104</v>
      </c>
      <c r="B129" s="11"/>
      <c r="C129" s="11"/>
      <c r="D129" s="11"/>
      <c r="E129" s="11" t="s">
        <v>9</v>
      </c>
      <c r="F129" s="16"/>
      <c r="G129" s="16">
        <f>'06分類帳'!J48</f>
        <v>0</v>
      </c>
      <c r="H129" s="17">
        <f t="shared" si="11"/>
        <v>143403</v>
      </c>
    </row>
    <row r="130" spans="1:8" ht="22.5" customHeight="1">
      <c r="A130" s="10">
        <v>104</v>
      </c>
      <c r="B130" s="11"/>
      <c r="C130" s="11"/>
      <c r="D130" s="11"/>
      <c r="E130" s="11" t="s">
        <v>17</v>
      </c>
      <c r="F130" s="16"/>
      <c r="G130" s="16">
        <f>'06分類帳'!K48</f>
        <v>0</v>
      </c>
      <c r="H130" s="17">
        <f t="shared" si="11"/>
        <v>143403</v>
      </c>
    </row>
    <row r="131" spans="1:8" ht="22.5" customHeight="1">
      <c r="A131" s="10">
        <v>104</v>
      </c>
      <c r="B131" s="11"/>
      <c r="C131" s="11"/>
      <c r="D131" s="11"/>
      <c r="E131" s="11" t="s">
        <v>181</v>
      </c>
      <c r="F131" s="16"/>
      <c r="G131" s="16">
        <f>'06分類帳'!L48</f>
        <v>0</v>
      </c>
      <c r="H131" s="17">
        <f t="shared" si="11"/>
        <v>143403</v>
      </c>
    </row>
    <row r="132" spans="1:8" ht="22.5" customHeight="1">
      <c r="A132" s="10">
        <v>104</v>
      </c>
      <c r="B132" s="11"/>
      <c r="C132" s="11"/>
      <c r="D132" s="11"/>
      <c r="E132" s="11" t="s">
        <v>30</v>
      </c>
      <c r="F132" s="16"/>
      <c r="G132" s="16">
        <f>'06分類帳'!M48</f>
        <v>0</v>
      </c>
      <c r="H132" s="17">
        <f t="shared" si="11"/>
        <v>143403</v>
      </c>
    </row>
    <row r="133" spans="1:8" ht="22.5" customHeight="1">
      <c r="A133" s="10">
        <v>104</v>
      </c>
      <c r="B133" s="11"/>
      <c r="C133" s="11"/>
      <c r="D133" s="11"/>
      <c r="E133" s="11" t="s">
        <v>29</v>
      </c>
      <c r="F133" s="16"/>
      <c r="G133" s="16">
        <f>'06分類帳'!N48</f>
        <v>0</v>
      </c>
      <c r="H133" s="17">
        <f>H132+F133-G133</f>
        <v>143403</v>
      </c>
    </row>
    <row r="134" spans="1:8" ht="22.5" customHeight="1">
      <c r="A134" s="10"/>
      <c r="B134" s="11"/>
      <c r="C134" s="11"/>
      <c r="D134" s="11"/>
      <c r="E134" s="94" t="s">
        <v>97</v>
      </c>
      <c r="F134" s="18">
        <f>SUM(F125:F133)</f>
        <v>0</v>
      </c>
      <c r="G134" s="18">
        <f>SUM(G126:G133)</f>
        <v>0</v>
      </c>
      <c r="H134" s="19">
        <f>F134-G134</f>
        <v>0</v>
      </c>
    </row>
    <row r="135" spans="1:8" ht="25.5" customHeight="1">
      <c r="A135" s="10"/>
      <c r="B135" s="11"/>
      <c r="C135" s="11"/>
      <c r="D135" s="11"/>
      <c r="E135" s="94" t="s">
        <v>192</v>
      </c>
      <c r="F135" s="49">
        <f>F134+F124</f>
        <v>607985</v>
      </c>
      <c r="G135" s="49">
        <f>G134+G124</f>
        <v>464582</v>
      </c>
      <c r="H135" s="101">
        <f>F135-G135</f>
        <v>143403</v>
      </c>
    </row>
    <row r="136" spans="1:8" ht="43.5" customHeight="1">
      <c r="A136" s="136" t="s">
        <v>228</v>
      </c>
      <c r="B136" s="137"/>
      <c r="C136" s="137"/>
      <c r="D136" s="137"/>
      <c r="E136" s="138"/>
      <c r="F136" s="100">
        <f>F13+F24+F35+F46+F57+F68+F79+F90+F101+F112+F123+F134</f>
        <v>607985</v>
      </c>
      <c r="G136" s="100">
        <f>G13+G24+G35+G46+G57+G68+G79+G90+G101+G112+G123+G134</f>
        <v>464582</v>
      </c>
      <c r="H136" s="100">
        <f>F136-G136</f>
        <v>143403</v>
      </c>
    </row>
  </sheetData>
  <sheetProtection/>
  <mergeCells count="3">
    <mergeCell ref="A136:E136"/>
    <mergeCell ref="A1:E1"/>
    <mergeCell ref="F1:H1"/>
  </mergeCells>
  <printOptions/>
  <pageMargins left="0.7480314960629921" right="0.15748031496062992" top="0.7874015748031497" bottom="0.7874015748031497" header="0.31496062992125984" footer="0"/>
  <pageSetup horizontalDpi="300" verticalDpi="3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5.00390625" style="92" customWidth="1"/>
    <col min="8" max="8" width="11.00390625" style="86" customWidth="1"/>
    <col min="9" max="16384" width="8.875" style="86" customWidth="1"/>
  </cols>
  <sheetData>
    <row r="1" spans="1:8" ht="29.25" customHeight="1">
      <c r="A1" s="166" t="str">
        <f>'09結算'!A1:C1</f>
        <v>嘉義縣義竹鄉義竹國民小學</v>
      </c>
      <c r="B1" s="166"/>
      <c r="C1" s="166"/>
      <c r="D1" s="165" t="s">
        <v>242</v>
      </c>
      <c r="E1" s="165"/>
      <c r="F1" s="165"/>
      <c r="G1" s="165"/>
      <c r="H1" s="165"/>
    </row>
    <row r="2" spans="1:8" ht="25.5" customHeight="1">
      <c r="A2" s="162" t="s">
        <v>102</v>
      </c>
      <c r="B2" s="162"/>
      <c r="C2" s="162"/>
      <c r="D2" s="162" t="s">
        <v>103</v>
      </c>
      <c r="E2" s="162"/>
      <c r="F2" s="162"/>
      <c r="G2" s="162" t="s">
        <v>80</v>
      </c>
      <c r="H2" s="162"/>
    </row>
    <row r="3" spans="1:8" ht="25.5" customHeight="1">
      <c r="A3" s="4" t="s">
        <v>104</v>
      </c>
      <c r="B3" s="87" t="s">
        <v>105</v>
      </c>
      <c r="C3" s="4" t="s">
        <v>106</v>
      </c>
      <c r="D3" s="4" t="s">
        <v>107</v>
      </c>
      <c r="E3" s="87" t="s">
        <v>108</v>
      </c>
      <c r="F3" s="4" t="s">
        <v>76</v>
      </c>
      <c r="G3" s="87" t="s">
        <v>108</v>
      </c>
      <c r="H3" s="4" t="s">
        <v>76</v>
      </c>
    </row>
    <row r="4" spans="1:8" ht="25.5" customHeight="1">
      <c r="A4" s="4" t="s">
        <v>87</v>
      </c>
      <c r="B4" s="88">
        <f>'10分類帳'!P4</f>
        <v>24568</v>
      </c>
      <c r="C4" s="167" t="s">
        <v>311</v>
      </c>
      <c r="D4" s="4" t="s">
        <v>88</v>
      </c>
      <c r="E4" s="88">
        <f>'10分類帳'!G48</f>
        <v>0</v>
      </c>
      <c r="F4" s="89">
        <f>E4/E13</f>
        <v>0</v>
      </c>
      <c r="G4" s="88">
        <f>'10分類帳'!G49</f>
        <v>14276</v>
      </c>
      <c r="H4" s="89">
        <f>G4/G13</f>
        <v>0.0349502773792678</v>
      </c>
    </row>
    <row r="5" spans="1:8" ht="25.5" customHeight="1">
      <c r="A5" s="4" t="s">
        <v>89</v>
      </c>
      <c r="B5" s="88">
        <f>'10分類帳'!F52</f>
        <v>231282</v>
      </c>
      <c r="C5" s="168"/>
      <c r="D5" s="4" t="s">
        <v>109</v>
      </c>
      <c r="E5" s="88">
        <f>'10分類帳'!H48</f>
        <v>218339</v>
      </c>
      <c r="F5" s="89">
        <f>E5/E13</f>
        <v>0.5812345100586455</v>
      </c>
      <c r="G5" s="88">
        <f>'10分類帳'!H49</f>
        <v>218339</v>
      </c>
      <c r="H5" s="89">
        <f>G5/G13</f>
        <v>0.5345340860683631</v>
      </c>
    </row>
    <row r="6" spans="1:8" ht="29.25" customHeight="1">
      <c r="A6" s="5" t="s">
        <v>91</v>
      </c>
      <c r="B6" s="88">
        <f>'10分類帳'!G52</f>
        <v>0</v>
      </c>
      <c r="C6" s="168"/>
      <c r="D6" s="4" t="s">
        <v>110</v>
      </c>
      <c r="E6" s="88">
        <f>'10分類帳'!I48</f>
        <v>61530</v>
      </c>
      <c r="F6" s="89">
        <f>E6/E13</f>
        <v>0.16379739489467504</v>
      </c>
      <c r="G6" s="88">
        <f>'10分類帳'!I49</f>
        <v>61530</v>
      </c>
      <c r="H6" s="89">
        <f>G6/G13</f>
        <v>0.1506367727056842</v>
      </c>
    </row>
    <row r="7" spans="1:8" ht="32.25" customHeight="1">
      <c r="A7" s="99" t="s">
        <v>211</v>
      </c>
      <c r="B7" s="88">
        <f>'10分類帳'!H52</f>
        <v>163200</v>
      </c>
      <c r="C7" s="168"/>
      <c r="D7" s="4" t="s">
        <v>111</v>
      </c>
      <c r="E7" s="88">
        <f>'10分類帳'!J48</f>
        <v>9730</v>
      </c>
      <c r="F7" s="89">
        <f>E7/E13</f>
        <v>0.025901977122138604</v>
      </c>
      <c r="G7" s="88">
        <f>'10分類帳'!J49</f>
        <v>9730</v>
      </c>
      <c r="H7" s="89">
        <f>G7/G13</f>
        <v>0.023820832088839707</v>
      </c>
    </row>
    <row r="8" spans="1:8" ht="30" customHeight="1">
      <c r="A8" s="99" t="s">
        <v>196</v>
      </c>
      <c r="B8" s="88">
        <f>'10分類帳'!I52</f>
        <v>0</v>
      </c>
      <c r="C8" s="168"/>
      <c r="D8" s="4" t="s">
        <v>112</v>
      </c>
      <c r="E8" s="88">
        <f>'10分類帳'!K48</f>
        <v>56116</v>
      </c>
      <c r="F8" s="89">
        <f>E8/E13</f>
        <v>0.14938492787111304</v>
      </c>
      <c r="G8" s="88">
        <f>'10分類帳'!K48</f>
        <v>56116</v>
      </c>
      <c r="H8" s="89">
        <f>G8/G13</f>
        <v>0.13738230354546033</v>
      </c>
    </row>
    <row r="9" spans="1:8" ht="33" customHeight="1">
      <c r="A9" s="99" t="s">
        <v>217</v>
      </c>
      <c r="B9" s="88">
        <f>'10分類帳'!J52</f>
        <v>100000</v>
      </c>
      <c r="C9" s="168"/>
      <c r="D9" s="4" t="s">
        <v>113</v>
      </c>
      <c r="E9" s="88">
        <f>'10分類帳'!L48</f>
        <v>2432</v>
      </c>
      <c r="F9" s="89">
        <f>E9/E13</f>
        <v>0.0064741632436835644</v>
      </c>
      <c r="G9" s="88">
        <f>'10分類帳'!L49</f>
        <v>17346</v>
      </c>
      <c r="H9" s="89">
        <f>G9/G13</f>
        <v>0.04246620281737035</v>
      </c>
    </row>
    <row r="10" spans="1:8" ht="30" customHeight="1">
      <c r="A10" s="4" t="s">
        <v>168</v>
      </c>
      <c r="B10" s="88">
        <f>'10分類帳'!K52</f>
        <v>0</v>
      </c>
      <c r="C10" s="168"/>
      <c r="D10" s="4" t="s">
        <v>114</v>
      </c>
      <c r="E10" s="88">
        <f>'10分類帳'!M48</f>
        <v>21200</v>
      </c>
      <c r="F10" s="89">
        <f>E10/E13</f>
        <v>0.05643596248605739</v>
      </c>
      <c r="G10" s="88">
        <f>'10分類帳'!M49</f>
        <v>21200</v>
      </c>
      <c r="H10" s="89">
        <f>G10/G13</f>
        <v>0.05190150465399813</v>
      </c>
    </row>
    <row r="11" spans="1:8" ht="33" customHeight="1">
      <c r="A11" s="64" t="s">
        <v>234</v>
      </c>
      <c r="B11" s="88">
        <f>'10分類帳'!L52</f>
        <v>0</v>
      </c>
      <c r="C11" s="168"/>
      <c r="D11" s="4" t="s">
        <v>115</v>
      </c>
      <c r="E11" s="88">
        <f>'10分類帳'!N48</f>
        <v>6300</v>
      </c>
      <c r="F11" s="89">
        <f>E11/E13</f>
        <v>0.016771064323686864</v>
      </c>
      <c r="G11" s="88">
        <f>'10分類帳'!N49</f>
        <v>9929</v>
      </c>
      <c r="H11" s="89">
        <f>G11/G13</f>
        <v>0.024308020741016387</v>
      </c>
    </row>
    <row r="12" spans="1:8" ht="27.75" customHeight="1">
      <c r="A12" s="4"/>
      <c r="B12" s="88">
        <f>'10分類帳'!M52</f>
        <v>0</v>
      </c>
      <c r="C12" s="169" t="s">
        <v>216</v>
      </c>
      <c r="D12" s="64"/>
      <c r="E12" s="88"/>
      <c r="F12" s="89"/>
      <c r="G12" s="88"/>
      <c r="H12" s="89"/>
    </row>
    <row r="13" spans="1:8" ht="27" customHeight="1">
      <c r="A13" s="4"/>
      <c r="B13" s="88"/>
      <c r="C13" s="169"/>
      <c r="D13" s="4" t="s">
        <v>116</v>
      </c>
      <c r="E13" s="88">
        <f>SUM(E4:E12)</f>
        <v>375647</v>
      </c>
      <c r="F13" s="89">
        <f>E13/E13</f>
        <v>1</v>
      </c>
      <c r="G13" s="88">
        <f>SUM(G4:G12)</f>
        <v>408466</v>
      </c>
      <c r="H13" s="90">
        <f>G13/G13</f>
        <v>1</v>
      </c>
    </row>
    <row r="14" spans="1:8" ht="38.25" customHeight="1">
      <c r="A14" s="4" t="s">
        <v>36</v>
      </c>
      <c r="B14" s="88">
        <f>SUM(B5:B12)</f>
        <v>494482</v>
      </c>
      <c r="C14" s="169"/>
      <c r="D14" s="4" t="s">
        <v>117</v>
      </c>
      <c r="E14" s="88">
        <f>'10分類帳'!P49</f>
        <v>143403</v>
      </c>
      <c r="F14" s="89"/>
      <c r="G14" s="88">
        <f>E14</f>
        <v>143403</v>
      </c>
      <c r="H14" s="95"/>
    </row>
    <row r="15" spans="1:8" ht="38.25" customHeight="1">
      <c r="A15" s="4" t="s">
        <v>118</v>
      </c>
      <c r="B15" s="88">
        <f>B14+B4</f>
        <v>519050</v>
      </c>
      <c r="C15" s="170"/>
      <c r="D15" s="4" t="s">
        <v>118</v>
      </c>
      <c r="E15" s="88">
        <f>E13+E14</f>
        <v>519050</v>
      </c>
      <c r="F15" s="90">
        <f>SUM(F4:F11)</f>
        <v>1</v>
      </c>
      <c r="G15" s="88">
        <f>G13+G14</f>
        <v>551869</v>
      </c>
      <c r="H15" s="90">
        <f>SUM(H4:H11)</f>
        <v>0.9999999999999999</v>
      </c>
    </row>
    <row r="16" spans="1:8" ht="57" customHeight="1">
      <c r="A16" s="4" t="s">
        <v>119</v>
      </c>
      <c r="B16" s="163" t="s">
        <v>120</v>
      </c>
      <c r="C16" s="171"/>
      <c r="D16" s="171"/>
      <c r="E16" s="171"/>
      <c r="F16" s="171"/>
      <c r="G16" s="171"/>
      <c r="H16" s="171"/>
    </row>
    <row r="17" spans="1:8" ht="27" customHeight="1">
      <c r="A17" s="164" t="s">
        <v>121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50390625" style="54" customWidth="1"/>
    <col min="5" max="5" width="19.25390625" style="32" customWidth="1"/>
    <col min="6" max="6" width="11.75390625" style="32" customWidth="1"/>
    <col min="7" max="7" width="8.50390625" style="32" customWidth="1"/>
    <col min="8" max="8" width="10.00390625" style="32" customWidth="1"/>
    <col min="9" max="9" width="8.125" style="32" customWidth="1"/>
    <col min="10" max="10" width="8.50390625" style="32" customWidth="1"/>
    <col min="11" max="11" width="8.375" style="32" customWidth="1"/>
    <col min="12" max="12" width="10.125" style="32" customWidth="1"/>
    <col min="13" max="13" width="8.625" style="32" customWidth="1"/>
    <col min="14" max="14" width="8.125" style="32" customWidth="1"/>
    <col min="15" max="15" width="10.25390625" style="32" customWidth="1"/>
    <col min="16" max="16" width="11.50390625" style="32" customWidth="1"/>
    <col min="17" max="17" width="9.125" style="32" customWidth="1"/>
    <col min="18" max="16384" width="8.875" style="32" customWidth="1"/>
  </cols>
  <sheetData>
    <row r="1" spans="1:16" ht="33" customHeight="1">
      <c r="A1" s="156" t="str">
        <f>'10分類帳'!A1:I1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244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'07分類帳'!A2:B2</f>
        <v>103年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103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11</v>
      </c>
      <c r="B4" s="2">
        <v>1</v>
      </c>
      <c r="C4" s="1" t="s">
        <v>37</v>
      </c>
      <c r="D4" s="50" t="s">
        <v>53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'10分類帳'!P49</f>
        <v>143403</v>
      </c>
    </row>
    <row r="5" spans="1:16" s="34" customFormat="1" ht="19.5" customHeight="1">
      <c r="A5" s="2">
        <v>11</v>
      </c>
      <c r="B5" s="2"/>
      <c r="C5" s="1" t="s">
        <v>14</v>
      </c>
      <c r="D5" s="50">
        <v>1101</v>
      </c>
      <c r="E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5">SUM(G5:N5)</f>
        <v>0</v>
      </c>
      <c r="P5" s="1">
        <f aca="true" t="shared" si="1" ref="P5:P45">P4+F5-O5</f>
        <v>143403</v>
      </c>
    </row>
    <row r="6" spans="1:16" s="34" customFormat="1" ht="19.5" customHeight="1">
      <c r="A6" s="2">
        <v>11</v>
      </c>
      <c r="B6" s="2"/>
      <c r="C6" s="1" t="s">
        <v>15</v>
      </c>
      <c r="D6" s="50">
        <v>1101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>
        <v>11</v>
      </c>
      <c r="B7" s="2"/>
      <c r="C7" s="1" t="s">
        <v>15</v>
      </c>
      <c r="D7" s="50">
        <v>1102</v>
      </c>
      <c r="E7" s="25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>
        <v>11</v>
      </c>
      <c r="B8" s="2"/>
      <c r="C8" s="1" t="s">
        <v>15</v>
      </c>
      <c r="D8" s="50">
        <v>1103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>
        <v>11</v>
      </c>
      <c r="B9" s="2"/>
      <c r="C9" s="1" t="s">
        <v>15</v>
      </c>
      <c r="D9" s="50">
        <v>1104</v>
      </c>
      <c r="E9" s="25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>
        <v>11</v>
      </c>
      <c r="B10" s="2"/>
      <c r="C10" s="1" t="s">
        <v>15</v>
      </c>
      <c r="D10" s="50">
        <v>1105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>
        <v>11</v>
      </c>
      <c r="B11" s="2"/>
      <c r="C11" s="1" t="s">
        <v>15</v>
      </c>
      <c r="D11" s="50">
        <v>1106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>
        <v>11</v>
      </c>
      <c r="B12" s="2"/>
      <c r="C12" s="1" t="s">
        <v>15</v>
      </c>
      <c r="D12" s="50">
        <v>1107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>
        <v>11</v>
      </c>
      <c r="B13" s="2"/>
      <c r="C13" s="1" t="s">
        <v>15</v>
      </c>
      <c r="D13" s="50">
        <v>1108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>
        <v>11</v>
      </c>
      <c r="B14" s="2"/>
      <c r="C14" s="1" t="s">
        <v>15</v>
      </c>
      <c r="D14" s="50">
        <v>1109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>
        <v>11</v>
      </c>
      <c r="B15" s="2"/>
      <c r="C15" s="1" t="s">
        <v>15</v>
      </c>
      <c r="D15" s="50">
        <v>1110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>
        <v>11</v>
      </c>
      <c r="B16" s="2"/>
      <c r="C16" s="1" t="s">
        <v>15</v>
      </c>
      <c r="D16" s="50">
        <v>1111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>
        <v>11</v>
      </c>
      <c r="B17" s="2"/>
      <c r="C17" s="1" t="s">
        <v>15</v>
      </c>
      <c r="D17" s="50">
        <v>1112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>
        <v>11</v>
      </c>
      <c r="B18" s="2"/>
      <c r="C18" s="1" t="s">
        <v>15</v>
      </c>
      <c r="D18" s="50">
        <v>1113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>
        <v>11</v>
      </c>
      <c r="B19" s="2"/>
      <c r="C19" s="1" t="s">
        <v>15</v>
      </c>
      <c r="D19" s="50">
        <v>1114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>
        <v>11</v>
      </c>
      <c r="B20" s="2"/>
      <c r="C20" s="1" t="s">
        <v>15</v>
      </c>
      <c r="D20" s="50">
        <v>1115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>
        <v>11</v>
      </c>
      <c r="B21" s="2"/>
      <c r="C21" s="1" t="s">
        <v>15</v>
      </c>
      <c r="D21" s="50">
        <v>1116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>
        <v>11</v>
      </c>
      <c r="B22" s="2"/>
      <c r="C22" s="1" t="s">
        <v>15</v>
      </c>
      <c r="D22" s="50">
        <v>1117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>
        <v>11</v>
      </c>
      <c r="B23" s="2"/>
      <c r="C23" s="1" t="s">
        <v>15</v>
      </c>
      <c r="D23" s="50">
        <v>1118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>
        <v>11</v>
      </c>
      <c r="B24" s="2"/>
      <c r="C24" s="1" t="s">
        <v>15</v>
      </c>
      <c r="D24" s="50">
        <v>1119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>
        <v>11</v>
      </c>
      <c r="B25" s="2"/>
      <c r="C25" s="1" t="s">
        <v>15</v>
      </c>
      <c r="D25" s="50">
        <v>1120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>
        <v>11</v>
      </c>
      <c r="B26" s="2"/>
      <c r="C26" s="1" t="s">
        <v>15</v>
      </c>
      <c r="D26" s="50">
        <v>1121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>
        <v>11</v>
      </c>
      <c r="B27" s="2"/>
      <c r="C27" s="1" t="s">
        <v>15</v>
      </c>
      <c r="D27" s="50">
        <v>1122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>
        <v>11</v>
      </c>
      <c r="B28" s="2"/>
      <c r="C28" s="1" t="s">
        <v>15</v>
      </c>
      <c r="D28" s="50">
        <v>1123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>
        <v>11</v>
      </c>
      <c r="B29" s="2"/>
      <c r="C29" s="1" t="s">
        <v>15</v>
      </c>
      <c r="D29" s="50">
        <v>1124</v>
      </c>
      <c r="E29" s="4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>
        <v>11</v>
      </c>
      <c r="B30" s="2"/>
      <c r="C30" s="1" t="s">
        <v>15</v>
      </c>
      <c r="D30" s="50">
        <v>1125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>
        <v>11</v>
      </c>
      <c r="B31" s="2"/>
      <c r="C31" s="1" t="s">
        <v>15</v>
      </c>
      <c r="D31" s="50">
        <v>1126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>
        <v>11</v>
      </c>
      <c r="B32" s="2"/>
      <c r="C32" s="1" t="s">
        <v>15</v>
      </c>
      <c r="D32" s="50">
        <v>1127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>
        <v>11</v>
      </c>
      <c r="B33" s="2"/>
      <c r="C33" s="1" t="s">
        <v>15</v>
      </c>
      <c r="D33" s="50">
        <v>1128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>
        <v>11</v>
      </c>
      <c r="B34" s="2"/>
      <c r="C34" s="1" t="s">
        <v>15</v>
      </c>
      <c r="D34" s="50">
        <v>1129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>
        <v>11</v>
      </c>
      <c r="B35" s="2"/>
      <c r="C35" s="1" t="s">
        <v>15</v>
      </c>
      <c r="D35" s="50">
        <v>1130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>
        <v>11</v>
      </c>
      <c r="B36" s="2"/>
      <c r="C36" s="1" t="s">
        <v>15</v>
      </c>
      <c r="D36" s="50">
        <v>1131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>
        <v>11</v>
      </c>
      <c r="B37" s="2"/>
      <c r="C37" s="1" t="s">
        <v>15</v>
      </c>
      <c r="D37" s="50">
        <v>1132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>
        <v>11</v>
      </c>
      <c r="B38" s="2"/>
      <c r="C38" s="1" t="s">
        <v>15</v>
      </c>
      <c r="D38" s="50">
        <v>1133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>
        <v>11</v>
      </c>
      <c r="B39" s="2"/>
      <c r="C39" s="1" t="s">
        <v>15</v>
      </c>
      <c r="D39" s="50">
        <v>1134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>
        <v>11</v>
      </c>
      <c r="B40" s="2"/>
      <c r="C40" s="1" t="s">
        <v>15</v>
      </c>
      <c r="D40" s="50">
        <v>1135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>
        <v>11</v>
      </c>
      <c r="B41" s="2"/>
      <c r="C41" s="1" t="s">
        <v>15</v>
      </c>
      <c r="D41" s="50">
        <v>1136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>
        <v>11</v>
      </c>
      <c r="B42" s="2"/>
      <c r="C42" s="1" t="s">
        <v>15</v>
      </c>
      <c r="D42" s="50">
        <v>1137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>
        <v>11</v>
      </c>
      <c r="B43" s="2"/>
      <c r="C43" s="1" t="s">
        <v>15</v>
      </c>
      <c r="D43" s="50">
        <v>1138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>
        <v>11</v>
      </c>
      <c r="B44" s="2"/>
      <c r="C44" s="1" t="s">
        <v>15</v>
      </c>
      <c r="D44" s="50">
        <v>1139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>
        <v>11</v>
      </c>
      <c r="B45" s="2"/>
      <c r="C45" s="1" t="s">
        <v>15</v>
      </c>
      <c r="D45" s="50">
        <v>1140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50"/>
      <c r="E46" s="46" t="s">
        <v>52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/>
      <c r="D47" s="50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51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>SUM(G48:N48)</f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51"/>
      <c r="E49" s="14" t="s">
        <v>32</v>
      </c>
      <c r="F49" s="15">
        <f>'10分類帳'!F49+'11分類帳'!F48</f>
        <v>607985</v>
      </c>
      <c r="G49" s="15">
        <f>'10分類帳'!G49+'11分類帳'!G48</f>
        <v>14276</v>
      </c>
      <c r="H49" s="15">
        <f>'10分類帳'!H49+'11分類帳'!H48</f>
        <v>218339</v>
      </c>
      <c r="I49" s="15">
        <f>'10分類帳'!I49+'11分類帳'!I48</f>
        <v>61530</v>
      </c>
      <c r="J49" s="15">
        <f>'10分類帳'!J49+'11分類帳'!J48</f>
        <v>9730</v>
      </c>
      <c r="K49" s="15">
        <f>'10分類帳'!K49+'11分類帳'!K48</f>
        <v>112232</v>
      </c>
      <c r="L49" s="15">
        <f>'10分類帳'!L49+'11分類帳'!L48</f>
        <v>17346</v>
      </c>
      <c r="M49" s="15">
        <f>'10分類帳'!M49+'11分類帳'!M48</f>
        <v>21200</v>
      </c>
      <c r="N49" s="15">
        <f>'10分類帳'!N49+'11分類帳'!N48</f>
        <v>9929</v>
      </c>
      <c r="O49" s="15">
        <f>SUM(G49:N49)</f>
        <v>464582</v>
      </c>
      <c r="P49" s="15">
        <f>F49-O49</f>
        <v>143403</v>
      </c>
    </row>
    <row r="50" spans="1:16" ht="42" customHeight="1">
      <c r="A50" s="40"/>
      <c r="B50" s="41"/>
      <c r="C50" s="41"/>
      <c r="D50" s="5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98"/>
      <c r="P50" s="98"/>
    </row>
    <row r="51" spans="1:16" s="33" customFormat="1" ht="60.75" customHeight="1">
      <c r="A51" s="39"/>
      <c r="B51" s="39"/>
      <c r="C51" s="39"/>
      <c r="D51" s="53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243</v>
      </c>
      <c r="M51" s="5"/>
      <c r="N51" s="5"/>
      <c r="O51" s="158" t="s">
        <v>193</v>
      </c>
      <c r="P51" s="159"/>
    </row>
    <row r="52" spans="1:16" ht="41.25" customHeight="1">
      <c r="A52" s="38"/>
      <c r="B52" s="38"/>
      <c r="C52" s="38"/>
      <c r="D52" s="50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 customHeight="1">
      <c r="A1" s="166" t="str">
        <f>'10結算'!A1:C1</f>
        <v>嘉義縣義竹鄉義竹國民小學</v>
      </c>
      <c r="B1" s="166"/>
      <c r="C1" s="166"/>
      <c r="D1" s="165" t="s">
        <v>245</v>
      </c>
      <c r="E1" s="165"/>
      <c r="F1" s="165"/>
      <c r="G1" s="165"/>
      <c r="H1" s="165"/>
    </row>
    <row r="2" spans="1:8" ht="25.5" customHeight="1">
      <c r="A2" s="162" t="s">
        <v>102</v>
      </c>
      <c r="B2" s="162"/>
      <c r="C2" s="162"/>
      <c r="D2" s="162" t="s">
        <v>103</v>
      </c>
      <c r="E2" s="162"/>
      <c r="F2" s="162"/>
      <c r="G2" s="162" t="s">
        <v>80</v>
      </c>
      <c r="H2" s="162"/>
    </row>
    <row r="3" spans="1:8" ht="25.5" customHeight="1">
      <c r="A3" s="4" t="s">
        <v>104</v>
      </c>
      <c r="B3" s="87" t="s">
        <v>105</v>
      </c>
      <c r="C3" s="4" t="s">
        <v>106</v>
      </c>
      <c r="D3" s="4" t="s">
        <v>107</v>
      </c>
      <c r="E3" s="87" t="s">
        <v>108</v>
      </c>
      <c r="F3" s="4" t="s">
        <v>76</v>
      </c>
      <c r="G3" s="87" t="s">
        <v>108</v>
      </c>
      <c r="H3" s="4" t="s">
        <v>76</v>
      </c>
    </row>
    <row r="4" spans="1:8" ht="25.5" customHeight="1">
      <c r="A4" s="4" t="s">
        <v>87</v>
      </c>
      <c r="B4" s="88">
        <f>'11分類帳'!P4</f>
        <v>143403</v>
      </c>
      <c r="C4" s="167" t="s">
        <v>218</v>
      </c>
      <c r="D4" s="4" t="s">
        <v>88</v>
      </c>
      <c r="E4" s="88">
        <f>'11分類帳'!G48</f>
        <v>0</v>
      </c>
      <c r="F4" s="89" t="e">
        <f>E4/E13</f>
        <v>#DIV/0!</v>
      </c>
      <c r="G4" s="88">
        <f>'11分類帳'!G49</f>
        <v>14276</v>
      </c>
      <c r="H4" s="89">
        <f>G4/G13</f>
        <v>0.0307286980554563</v>
      </c>
    </row>
    <row r="5" spans="1:8" ht="25.5" customHeight="1">
      <c r="A5" s="4" t="s">
        <v>89</v>
      </c>
      <c r="B5" s="88">
        <f>'11分類帳'!F52</f>
        <v>0</v>
      </c>
      <c r="C5" s="168"/>
      <c r="D5" s="4" t="s">
        <v>90</v>
      </c>
      <c r="E5" s="88">
        <f>'11分類帳'!H48</f>
        <v>0</v>
      </c>
      <c r="F5" s="89" t="e">
        <f>E5/E13</f>
        <v>#DIV/0!</v>
      </c>
      <c r="G5" s="88">
        <f>'11分類帳'!H49</f>
        <v>218339</v>
      </c>
      <c r="H5" s="89">
        <f>G5/G13</f>
        <v>0.4699687030491926</v>
      </c>
    </row>
    <row r="6" spans="1:8" ht="29.25" customHeight="1">
      <c r="A6" s="5" t="s">
        <v>91</v>
      </c>
      <c r="B6" s="88">
        <f>'11分類帳'!G53</f>
        <v>0</v>
      </c>
      <c r="C6" s="168"/>
      <c r="D6" s="4" t="s">
        <v>92</v>
      </c>
      <c r="E6" s="88">
        <f>'11分類帳'!I48</f>
        <v>0</v>
      </c>
      <c r="F6" s="89" t="e">
        <f>E6/E13</f>
        <v>#DIV/0!</v>
      </c>
      <c r="G6" s="88">
        <f>'11分類帳'!I49</f>
        <v>61530</v>
      </c>
      <c r="H6" s="89">
        <f>G6/G13</f>
        <v>0.13244163570693657</v>
      </c>
    </row>
    <row r="7" spans="1:8" ht="33" customHeight="1">
      <c r="A7" s="99" t="s">
        <v>211</v>
      </c>
      <c r="B7" s="88">
        <f>'11分類帳'!H52</f>
        <v>0</v>
      </c>
      <c r="C7" s="168"/>
      <c r="D7" s="4" t="s">
        <v>9</v>
      </c>
      <c r="E7" s="88">
        <f>'11分類帳'!J48</f>
        <v>0</v>
      </c>
      <c r="F7" s="89" t="e">
        <f>E7/E13</f>
        <v>#DIV/0!</v>
      </c>
      <c r="G7" s="88">
        <f>'11分類帳'!J49</f>
        <v>9730</v>
      </c>
      <c r="H7" s="89">
        <f>G7/G13</f>
        <v>0.020943557864919433</v>
      </c>
    </row>
    <row r="8" spans="1:8" ht="33" customHeight="1">
      <c r="A8" s="99" t="s">
        <v>196</v>
      </c>
      <c r="B8" s="88">
        <f>'11分類帳'!I52</f>
        <v>0</v>
      </c>
      <c r="C8" s="168"/>
      <c r="D8" s="4" t="s">
        <v>17</v>
      </c>
      <c r="E8" s="88">
        <f>'11分類帳'!K48</f>
        <v>0</v>
      </c>
      <c r="F8" s="89" t="e">
        <f>E8/E13</f>
        <v>#DIV/0!</v>
      </c>
      <c r="G8" s="88">
        <f>'11分類帳'!K49</f>
        <v>112232</v>
      </c>
      <c r="H8" s="89">
        <f>G8/G13</f>
        <v>0.24157629869431016</v>
      </c>
    </row>
    <row r="9" spans="1:8" ht="33" customHeight="1">
      <c r="A9" s="99" t="s">
        <v>217</v>
      </c>
      <c r="B9" s="88">
        <f>'11分類帳'!J52</f>
        <v>0</v>
      </c>
      <c r="C9" s="168"/>
      <c r="D9" s="4" t="s">
        <v>93</v>
      </c>
      <c r="E9" s="88">
        <f>'11分類帳'!L48</f>
        <v>0</v>
      </c>
      <c r="F9" s="89" t="e">
        <f>E9/E13</f>
        <v>#DIV/0!</v>
      </c>
      <c r="G9" s="88">
        <f>'11分類帳'!L49</f>
        <v>17346</v>
      </c>
      <c r="H9" s="89">
        <f>G9/G13</f>
        <v>0.03733678876925925</v>
      </c>
    </row>
    <row r="10" spans="1:8" ht="27" customHeight="1">
      <c r="A10" s="4" t="s">
        <v>168</v>
      </c>
      <c r="B10" s="88">
        <f>'11分類帳'!K52</f>
        <v>0</v>
      </c>
      <c r="C10" s="168"/>
      <c r="D10" s="4" t="s">
        <v>94</v>
      </c>
      <c r="E10" s="88">
        <f>'11分類帳'!M48</f>
        <v>0</v>
      </c>
      <c r="F10" s="89" t="e">
        <f>E10/E13</f>
        <v>#DIV/0!</v>
      </c>
      <c r="G10" s="88">
        <f>'11分類帳'!M49</f>
        <v>21200</v>
      </c>
      <c r="H10" s="89">
        <f>G10/G13</f>
        <v>0.04563241795850894</v>
      </c>
    </row>
    <row r="11" spans="1:8" ht="33.75" customHeight="1">
      <c r="A11" s="64" t="s">
        <v>234</v>
      </c>
      <c r="B11" s="88">
        <f>'11分類帳'!L52</f>
        <v>0</v>
      </c>
      <c r="C11" s="168"/>
      <c r="D11" s="4" t="s">
        <v>10</v>
      </c>
      <c r="E11" s="88">
        <f>'11分類帳'!N48</f>
        <v>0</v>
      </c>
      <c r="F11" s="89" t="e">
        <f>E11/E13</f>
        <v>#DIV/0!</v>
      </c>
      <c r="G11" s="88">
        <f>'11分類帳'!N49</f>
        <v>9929</v>
      </c>
      <c r="H11" s="89">
        <f>G11/G13</f>
        <v>0.021371899901416757</v>
      </c>
    </row>
    <row r="12" spans="1:8" ht="30.75" customHeight="1">
      <c r="A12" s="4"/>
      <c r="B12" s="88">
        <f>'11分類帳'!M52</f>
        <v>0</v>
      </c>
      <c r="C12" s="169" t="s">
        <v>216</v>
      </c>
      <c r="D12" s="64"/>
      <c r="E12" s="88"/>
      <c r="F12" s="89"/>
      <c r="G12" s="88"/>
      <c r="H12" s="89"/>
    </row>
    <row r="13" spans="1:8" ht="29.25" customHeight="1">
      <c r="A13" s="4"/>
      <c r="B13" s="88">
        <f>'11分類帳'!N52</f>
        <v>0</v>
      </c>
      <c r="C13" s="169"/>
      <c r="D13" s="4" t="s">
        <v>96</v>
      </c>
      <c r="E13" s="88">
        <f>SUM(E4:E12)</f>
        <v>0</v>
      </c>
      <c r="F13" s="89" t="e">
        <f>E13/E13</f>
        <v>#DIV/0!</v>
      </c>
      <c r="G13" s="88">
        <f>SUM(G4:G12)</f>
        <v>464582</v>
      </c>
      <c r="H13" s="90">
        <f>G13/G13</f>
        <v>1</v>
      </c>
    </row>
    <row r="14" spans="1:8" ht="33" customHeight="1">
      <c r="A14" s="4" t="s">
        <v>97</v>
      </c>
      <c r="B14" s="88">
        <f>SUM(B5:B12)</f>
        <v>0</v>
      </c>
      <c r="C14" s="169"/>
      <c r="D14" s="4" t="s">
        <v>98</v>
      </c>
      <c r="E14" s="88">
        <f>'11分類帳'!P49</f>
        <v>143403</v>
      </c>
      <c r="F14" s="89"/>
      <c r="G14" s="88">
        <f>E14</f>
        <v>143403</v>
      </c>
      <c r="H14" s="95"/>
    </row>
    <row r="15" spans="1:8" ht="33" customHeight="1">
      <c r="A15" s="4" t="s">
        <v>11</v>
      </c>
      <c r="B15" s="88">
        <f>B14+B4</f>
        <v>143403</v>
      </c>
      <c r="C15" s="170"/>
      <c r="D15" s="4" t="s">
        <v>11</v>
      </c>
      <c r="E15" s="88">
        <f>E13+E14</f>
        <v>143403</v>
      </c>
      <c r="F15" s="90" t="e">
        <f>SUM(F4:F11)</f>
        <v>#DIV/0!</v>
      </c>
      <c r="G15" s="88">
        <f>G13+G14</f>
        <v>607985</v>
      </c>
      <c r="H15" s="90">
        <f>SUM(H4:H11)</f>
        <v>1</v>
      </c>
    </row>
    <row r="16" spans="1:8" ht="63" customHeight="1">
      <c r="A16" s="4" t="s">
        <v>99</v>
      </c>
      <c r="B16" s="163" t="s">
        <v>100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122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50390625" style="62" customWidth="1"/>
    <col min="5" max="5" width="19.25390625" style="32" customWidth="1"/>
    <col min="6" max="6" width="12.00390625" style="32" customWidth="1"/>
    <col min="7" max="7" width="9.375" style="32" customWidth="1"/>
    <col min="8" max="8" width="10.50390625" style="32" customWidth="1"/>
    <col min="9" max="9" width="9.00390625" style="32" customWidth="1"/>
    <col min="10" max="10" width="9.125" style="32" customWidth="1"/>
    <col min="11" max="11" width="8.625" style="32" customWidth="1"/>
    <col min="12" max="12" width="10.25390625" style="32" customWidth="1"/>
    <col min="13" max="13" width="8.75390625" style="32" customWidth="1"/>
    <col min="14" max="14" width="8.125" style="32" customWidth="1"/>
    <col min="15" max="15" width="9.875" style="32" customWidth="1"/>
    <col min="16" max="16" width="10.125" style="32" customWidth="1"/>
    <col min="17" max="17" width="7.75390625" style="32" customWidth="1"/>
    <col min="18" max="16384" width="8.875" style="32" customWidth="1"/>
  </cols>
  <sheetData>
    <row r="1" spans="1:16" ht="33" customHeight="1">
      <c r="A1" s="156" t="str">
        <f>'11分類帳'!A1:I1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246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'07分類帳'!A2:B2</f>
        <v>103年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200</v>
      </c>
      <c r="M3" s="5" t="s">
        <v>201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12</v>
      </c>
      <c r="B4" s="47">
        <v>1</v>
      </c>
      <c r="C4" s="1" t="s">
        <v>37</v>
      </c>
      <c r="D4" s="55" t="s">
        <v>53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'11分類帳'!P49</f>
        <v>143403</v>
      </c>
    </row>
    <row r="5" spans="1:16" s="34" customFormat="1" ht="19.5" customHeight="1">
      <c r="A5" s="2">
        <v>12</v>
      </c>
      <c r="B5" s="47"/>
      <c r="C5" s="1" t="s">
        <v>54</v>
      </c>
      <c r="D5" s="56">
        <v>1201</v>
      </c>
      <c r="E5" s="25" t="s">
        <v>44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6">SUM(G5:N5)</f>
        <v>0</v>
      </c>
      <c r="P5" s="1">
        <f aca="true" t="shared" si="1" ref="P5:P46">P4+F5-O5</f>
        <v>143403</v>
      </c>
    </row>
    <row r="6" spans="1:16" s="34" customFormat="1" ht="19.5" customHeight="1">
      <c r="A6" s="2">
        <v>12</v>
      </c>
      <c r="B6" s="47"/>
      <c r="C6" s="1" t="s">
        <v>54</v>
      </c>
      <c r="D6" s="56">
        <v>1202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>
        <v>12</v>
      </c>
      <c r="B7" s="47"/>
      <c r="C7" s="1" t="s">
        <v>54</v>
      </c>
      <c r="D7" s="56">
        <v>1203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>
        <v>12</v>
      </c>
      <c r="B8" s="47"/>
      <c r="C8" s="1" t="s">
        <v>54</v>
      </c>
      <c r="D8" s="56">
        <v>1204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>
        <v>12</v>
      </c>
      <c r="B9" s="47"/>
      <c r="C9" s="1" t="s">
        <v>54</v>
      </c>
      <c r="D9" s="56">
        <v>1205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>
        <v>12</v>
      </c>
      <c r="B10" s="47"/>
      <c r="C10" s="1" t="s">
        <v>15</v>
      </c>
      <c r="D10" s="57">
        <v>1201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>
        <v>12</v>
      </c>
      <c r="B11" s="47"/>
      <c r="C11" s="1" t="s">
        <v>15</v>
      </c>
      <c r="D11" s="57">
        <v>1202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>
        <v>12</v>
      </c>
      <c r="B12" s="47"/>
      <c r="C12" s="1" t="s">
        <v>15</v>
      </c>
      <c r="D12" s="57">
        <v>1203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>
        <v>12</v>
      </c>
      <c r="B13" s="47"/>
      <c r="C13" s="1" t="s">
        <v>15</v>
      </c>
      <c r="D13" s="57">
        <v>1204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>
        <v>12</v>
      </c>
      <c r="B14" s="47"/>
      <c r="C14" s="1" t="s">
        <v>15</v>
      </c>
      <c r="D14" s="57">
        <v>1205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>
        <v>12</v>
      </c>
      <c r="B15" s="47"/>
      <c r="C15" s="1" t="s">
        <v>15</v>
      </c>
      <c r="D15" s="57">
        <v>1206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>
        <v>12</v>
      </c>
      <c r="B16" s="47"/>
      <c r="C16" s="1" t="s">
        <v>15</v>
      </c>
      <c r="D16" s="57">
        <v>1207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>
        <v>12</v>
      </c>
      <c r="B17" s="47"/>
      <c r="C17" s="1" t="s">
        <v>15</v>
      </c>
      <c r="D17" s="57">
        <v>1208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>
        <v>12</v>
      </c>
      <c r="B18" s="47"/>
      <c r="C18" s="1" t="s">
        <v>15</v>
      </c>
      <c r="D18" s="57">
        <v>1209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>
        <v>12</v>
      </c>
      <c r="B19" s="47"/>
      <c r="C19" s="1" t="s">
        <v>15</v>
      </c>
      <c r="D19" s="57">
        <v>1210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>
        <v>12</v>
      </c>
      <c r="B20" s="47"/>
      <c r="C20" s="1" t="s">
        <v>15</v>
      </c>
      <c r="D20" s="57">
        <v>1211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>
        <v>12</v>
      </c>
      <c r="B21" s="47"/>
      <c r="C21" s="1" t="s">
        <v>15</v>
      </c>
      <c r="D21" s="57">
        <v>1212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>
        <v>12</v>
      </c>
      <c r="B22" s="47"/>
      <c r="C22" s="1" t="s">
        <v>15</v>
      </c>
      <c r="D22" s="57">
        <v>1213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>
        <v>12</v>
      </c>
      <c r="B23" s="47"/>
      <c r="C23" s="1" t="s">
        <v>15</v>
      </c>
      <c r="D23" s="57">
        <v>1214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>
        <v>12</v>
      </c>
      <c r="B24" s="47"/>
      <c r="C24" s="1" t="s">
        <v>15</v>
      </c>
      <c r="D24" s="57">
        <v>1215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>
        <v>12</v>
      </c>
      <c r="B25" s="47"/>
      <c r="C25" s="1" t="s">
        <v>15</v>
      </c>
      <c r="D25" s="57">
        <v>1216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>
        <v>12</v>
      </c>
      <c r="B26" s="47"/>
      <c r="C26" s="1" t="s">
        <v>15</v>
      </c>
      <c r="D26" s="57">
        <v>1217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>
        <v>12</v>
      </c>
      <c r="B27" s="47"/>
      <c r="C27" s="1" t="s">
        <v>15</v>
      </c>
      <c r="D27" s="57">
        <v>1218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>
        <v>12</v>
      </c>
      <c r="B28" s="47"/>
      <c r="C28" s="1" t="s">
        <v>15</v>
      </c>
      <c r="D28" s="57">
        <v>1219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>
        <v>12</v>
      </c>
      <c r="B29" s="47"/>
      <c r="C29" s="1" t="s">
        <v>15</v>
      </c>
      <c r="D29" s="57">
        <v>1220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/>
      <c r="B30" s="2"/>
      <c r="C30" s="1"/>
      <c r="D30" s="55"/>
      <c r="E30" s="46" t="s">
        <v>52</v>
      </c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/>
      <c r="B31" s="2"/>
      <c r="C31" s="1"/>
      <c r="D31" s="55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/>
      <c r="B32" s="2"/>
      <c r="C32" s="1"/>
      <c r="D32" s="55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/>
      <c r="B33" s="2"/>
      <c r="C33" s="1"/>
      <c r="D33" s="55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/>
      <c r="B34" s="2"/>
      <c r="C34" s="1"/>
      <c r="D34" s="55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/>
      <c r="B35" s="2"/>
      <c r="C35" s="1"/>
      <c r="D35" s="55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/>
      <c r="B36" s="2"/>
      <c r="C36" s="1"/>
      <c r="D36" s="55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/>
      <c r="B37" s="2"/>
      <c r="C37" s="1"/>
      <c r="D37" s="55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/>
      <c r="B38" s="2"/>
      <c r="C38" s="1"/>
      <c r="D38" s="55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/>
      <c r="B39" s="2"/>
      <c r="C39" s="1"/>
      <c r="D39" s="55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/>
      <c r="B40" s="2"/>
      <c r="C40" s="1"/>
      <c r="D40" s="55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/>
      <c r="B41" s="2"/>
      <c r="C41" s="1"/>
      <c r="D41" s="55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/>
      <c r="B42" s="2"/>
      <c r="C42" s="1"/>
      <c r="D42" s="55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/>
      <c r="B43" s="2"/>
      <c r="C43" s="1"/>
      <c r="D43" s="55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/>
      <c r="B44" s="2"/>
      <c r="C44" s="1"/>
      <c r="D44" s="55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55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55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143403</v>
      </c>
    </row>
    <row r="47" spans="1:16" s="34" customFormat="1" ht="19.5" customHeight="1">
      <c r="A47" s="2"/>
      <c r="B47" s="2"/>
      <c r="C47" s="1"/>
      <c r="D47" s="55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58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>SUM(G48:N48)</f>
        <v>0</v>
      </c>
      <c r="P48" s="1">
        <f>F48-O48</f>
        <v>0</v>
      </c>
    </row>
    <row r="49" spans="1:16" s="35" customFormat="1" ht="24.75" customHeight="1">
      <c r="A49" s="36"/>
      <c r="B49" s="36"/>
      <c r="C49" s="37"/>
      <c r="D49" s="58"/>
      <c r="E49" s="14" t="s">
        <v>32</v>
      </c>
      <c r="F49" s="15">
        <f>'11分類帳'!F49+'12分類帳'!F48</f>
        <v>607985</v>
      </c>
      <c r="G49" s="15">
        <f>'11分類帳'!G49+'12分類帳'!G48</f>
        <v>14276</v>
      </c>
      <c r="H49" s="15">
        <f>'11分類帳'!H49+'12分類帳'!H48</f>
        <v>218339</v>
      </c>
      <c r="I49" s="15">
        <f>'11分類帳'!I49+'12分類帳'!I48</f>
        <v>61530</v>
      </c>
      <c r="J49" s="15">
        <f>'11分類帳'!J49+'12分類帳'!J48</f>
        <v>9730</v>
      </c>
      <c r="K49" s="15">
        <f>'11分類帳'!K49+'12分類帳'!K48</f>
        <v>112232</v>
      </c>
      <c r="L49" s="15">
        <f>'11分類帳'!L49+'12分類帳'!L48</f>
        <v>17346</v>
      </c>
      <c r="M49" s="15">
        <f>'11分類帳'!M49+'12分類帳'!M48</f>
        <v>21200</v>
      </c>
      <c r="N49" s="15">
        <f>'11分類帳'!N49+'12分類帳'!N48</f>
        <v>9929</v>
      </c>
      <c r="O49" s="15">
        <f>SUM(G49:N49)</f>
        <v>464582</v>
      </c>
      <c r="P49" s="15">
        <f>F49-O49</f>
        <v>143403</v>
      </c>
    </row>
    <row r="50" spans="1:16" ht="33" customHeight="1">
      <c r="A50" s="40"/>
      <c r="B50" s="41"/>
      <c r="C50" s="41"/>
      <c r="D50" s="59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" customHeight="1">
      <c r="A51" s="39"/>
      <c r="B51" s="39"/>
      <c r="C51" s="39"/>
      <c r="D51" s="60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64" t="s">
        <v>234</v>
      </c>
      <c r="M51" s="5"/>
      <c r="N51" s="5"/>
      <c r="O51" s="158" t="s">
        <v>193</v>
      </c>
      <c r="P51" s="159"/>
    </row>
    <row r="52" spans="1:16" ht="34.5" customHeight="1">
      <c r="A52" s="38"/>
      <c r="B52" s="38"/>
      <c r="C52" s="38"/>
      <c r="D52" s="61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'11結算'!A1:C1</f>
        <v>嘉義縣義竹鄉義竹國民小學</v>
      </c>
      <c r="B1" s="166"/>
      <c r="C1" s="166"/>
      <c r="D1" s="165" t="s">
        <v>247</v>
      </c>
      <c r="E1" s="165"/>
      <c r="F1" s="165"/>
      <c r="G1" s="165"/>
      <c r="H1" s="165"/>
    </row>
    <row r="2" spans="1:8" ht="25.5" customHeight="1">
      <c r="A2" s="162" t="s">
        <v>123</v>
      </c>
      <c r="B2" s="162"/>
      <c r="C2" s="162"/>
      <c r="D2" s="162" t="s">
        <v>124</v>
      </c>
      <c r="E2" s="162"/>
      <c r="F2" s="162"/>
      <c r="G2" s="162" t="s">
        <v>80</v>
      </c>
      <c r="H2" s="162"/>
    </row>
    <row r="3" spans="1:8" ht="25.5" customHeight="1">
      <c r="A3" s="4" t="s">
        <v>125</v>
      </c>
      <c r="B3" s="87" t="s">
        <v>126</v>
      </c>
      <c r="C3" s="4" t="s">
        <v>127</v>
      </c>
      <c r="D3" s="4" t="s">
        <v>128</v>
      </c>
      <c r="E3" s="87" t="s">
        <v>129</v>
      </c>
      <c r="F3" s="4" t="s">
        <v>130</v>
      </c>
      <c r="G3" s="87" t="s">
        <v>129</v>
      </c>
      <c r="H3" s="4" t="s">
        <v>130</v>
      </c>
    </row>
    <row r="4" spans="1:8" ht="25.5" customHeight="1">
      <c r="A4" s="4" t="s">
        <v>87</v>
      </c>
      <c r="B4" s="88">
        <f>'12分類帳'!P4</f>
        <v>143403</v>
      </c>
      <c r="C4" s="167" t="s">
        <v>219</v>
      </c>
      <c r="D4" s="4" t="s">
        <v>131</v>
      </c>
      <c r="E4" s="88">
        <f>'12分類帳'!G48</f>
        <v>0</v>
      </c>
      <c r="F4" s="89" t="e">
        <f>E4/E13</f>
        <v>#DIV/0!</v>
      </c>
      <c r="G4" s="88">
        <f>'12分類帳'!G49</f>
        <v>14276</v>
      </c>
      <c r="H4" s="89">
        <f>G4/G13</f>
        <v>0.0307286980554563</v>
      </c>
    </row>
    <row r="5" spans="1:8" ht="25.5" customHeight="1">
      <c r="A5" s="4" t="s">
        <v>89</v>
      </c>
      <c r="B5" s="88">
        <f>'12分類帳'!F52</f>
        <v>0</v>
      </c>
      <c r="C5" s="168"/>
      <c r="D5" s="4" t="s">
        <v>132</v>
      </c>
      <c r="E5" s="88">
        <f>'12分類帳'!H48</f>
        <v>0</v>
      </c>
      <c r="F5" s="89" t="e">
        <f>E5/E13</f>
        <v>#DIV/0!</v>
      </c>
      <c r="G5" s="88">
        <f>'12分類帳'!H49</f>
        <v>218339</v>
      </c>
      <c r="H5" s="89">
        <f>G5/G13</f>
        <v>0.4699687030491926</v>
      </c>
    </row>
    <row r="6" spans="1:8" ht="29.25" customHeight="1">
      <c r="A6" s="5" t="s">
        <v>91</v>
      </c>
      <c r="B6" s="88">
        <f>'12分類帳'!G52</f>
        <v>0</v>
      </c>
      <c r="C6" s="168"/>
      <c r="D6" s="4" t="s">
        <v>133</v>
      </c>
      <c r="E6" s="88">
        <f>'12分類帳'!I48</f>
        <v>0</v>
      </c>
      <c r="F6" s="89" t="e">
        <f>E6/E13</f>
        <v>#DIV/0!</v>
      </c>
      <c r="G6" s="88">
        <f>'12分類帳'!I49</f>
        <v>61530</v>
      </c>
      <c r="H6" s="89">
        <f>G6/G13</f>
        <v>0.13244163570693657</v>
      </c>
    </row>
    <row r="7" spans="1:8" ht="32.25" customHeight="1">
      <c r="A7" s="99" t="s">
        <v>211</v>
      </c>
      <c r="B7" s="88">
        <f>'12分類帳'!H52</f>
        <v>0</v>
      </c>
      <c r="C7" s="168"/>
      <c r="D7" s="4" t="s">
        <v>134</v>
      </c>
      <c r="E7" s="88">
        <f>'12分類帳'!J48</f>
        <v>0</v>
      </c>
      <c r="F7" s="89" t="e">
        <f>E7/E13</f>
        <v>#DIV/0!</v>
      </c>
      <c r="G7" s="88">
        <f>'12分類帳'!J49</f>
        <v>9730</v>
      </c>
      <c r="H7" s="89">
        <f>G7/G13</f>
        <v>0.020943557864919433</v>
      </c>
    </row>
    <row r="8" spans="1:8" ht="32.25" customHeight="1">
      <c r="A8" s="99" t="s">
        <v>196</v>
      </c>
      <c r="B8" s="88">
        <f>'12分類帳'!I52</f>
        <v>0</v>
      </c>
      <c r="C8" s="168"/>
      <c r="D8" s="4" t="s">
        <v>135</v>
      </c>
      <c r="E8" s="88">
        <f>'12分類帳'!K48</f>
        <v>0</v>
      </c>
      <c r="F8" s="89" t="e">
        <f>E8/E13</f>
        <v>#DIV/0!</v>
      </c>
      <c r="G8" s="88">
        <f>'12分類帳'!K49</f>
        <v>112232</v>
      </c>
      <c r="H8" s="89">
        <f>G8/G13</f>
        <v>0.24157629869431016</v>
      </c>
    </row>
    <row r="9" spans="1:8" ht="36" customHeight="1">
      <c r="A9" s="99" t="s">
        <v>217</v>
      </c>
      <c r="B9" s="88">
        <f>'12分類帳'!J52</f>
        <v>0</v>
      </c>
      <c r="C9" s="168"/>
      <c r="D9" s="4" t="s">
        <v>136</v>
      </c>
      <c r="E9" s="88">
        <f>'12分類帳'!L48</f>
        <v>0</v>
      </c>
      <c r="F9" s="89" t="e">
        <f>E9/E13</f>
        <v>#DIV/0!</v>
      </c>
      <c r="G9" s="88">
        <f>'12分類帳'!L49</f>
        <v>17346</v>
      </c>
      <c r="H9" s="89">
        <f>G9/G13</f>
        <v>0.03733678876925925</v>
      </c>
    </row>
    <row r="10" spans="1:8" ht="27" customHeight="1">
      <c r="A10" s="4" t="s">
        <v>168</v>
      </c>
      <c r="B10" s="88">
        <f>'12分類帳'!K52</f>
        <v>0</v>
      </c>
      <c r="C10" s="168"/>
      <c r="D10" s="4" t="s">
        <v>137</v>
      </c>
      <c r="E10" s="88">
        <f>'12分類帳'!M48</f>
        <v>0</v>
      </c>
      <c r="F10" s="89" t="e">
        <f>E10/E13</f>
        <v>#DIV/0!</v>
      </c>
      <c r="G10" s="88">
        <f>'12分類帳'!M49</f>
        <v>21200</v>
      </c>
      <c r="H10" s="89">
        <f>G10/G13</f>
        <v>0.04563241795850894</v>
      </c>
    </row>
    <row r="11" spans="1:8" ht="33" customHeight="1">
      <c r="A11" s="64" t="s">
        <v>234</v>
      </c>
      <c r="B11" s="88">
        <f>'12分類帳'!L52</f>
        <v>0</v>
      </c>
      <c r="C11" s="168"/>
      <c r="D11" s="4" t="s">
        <v>138</v>
      </c>
      <c r="E11" s="88">
        <f>'12分類帳'!N48</f>
        <v>0</v>
      </c>
      <c r="F11" s="89" t="e">
        <f>E11/E13</f>
        <v>#DIV/0!</v>
      </c>
      <c r="G11" s="88">
        <f>'12分類帳'!N49</f>
        <v>9929</v>
      </c>
      <c r="H11" s="89">
        <f>G11/G13</f>
        <v>0.021371899901416757</v>
      </c>
    </row>
    <row r="12" spans="1:8" ht="21" customHeight="1">
      <c r="A12" s="4"/>
      <c r="B12" s="88">
        <f>'12分類帳'!M52</f>
        <v>0</v>
      </c>
      <c r="C12" s="169" t="s">
        <v>216</v>
      </c>
      <c r="D12" s="64"/>
      <c r="E12" s="88"/>
      <c r="F12" s="89"/>
      <c r="G12" s="88"/>
      <c r="H12" s="89"/>
    </row>
    <row r="13" spans="1:8" ht="33" customHeight="1">
      <c r="A13" s="4"/>
      <c r="B13" s="88">
        <f>'12分類帳'!N52</f>
        <v>0</v>
      </c>
      <c r="C13" s="169"/>
      <c r="D13" s="4" t="s">
        <v>139</v>
      </c>
      <c r="E13" s="88">
        <f>SUM(E4:E12)</f>
        <v>0</v>
      </c>
      <c r="F13" s="89" t="e">
        <f>E13/E13</f>
        <v>#DIV/0!</v>
      </c>
      <c r="G13" s="88">
        <f>SUM(G4:G12)</f>
        <v>464582</v>
      </c>
      <c r="H13" s="90">
        <f>G13/G13</f>
        <v>1</v>
      </c>
    </row>
    <row r="14" spans="1:8" ht="34.5" customHeight="1">
      <c r="A14" s="4" t="s">
        <v>140</v>
      </c>
      <c r="B14" s="88">
        <f>SUM(B5:B12)</f>
        <v>0</v>
      </c>
      <c r="C14" s="169"/>
      <c r="D14" s="4" t="s">
        <v>141</v>
      </c>
      <c r="E14" s="88">
        <f>'12分類帳'!P49</f>
        <v>143403</v>
      </c>
      <c r="F14" s="89"/>
      <c r="G14" s="88">
        <f>E14</f>
        <v>143403</v>
      </c>
      <c r="H14" s="95"/>
    </row>
    <row r="15" spans="1:8" ht="39.75" customHeight="1">
      <c r="A15" s="4" t="s">
        <v>142</v>
      </c>
      <c r="B15" s="88">
        <f>B14+B4</f>
        <v>143403</v>
      </c>
      <c r="C15" s="170"/>
      <c r="D15" s="4" t="s">
        <v>142</v>
      </c>
      <c r="E15" s="88">
        <f>E13+E14</f>
        <v>143403</v>
      </c>
      <c r="F15" s="90" t="e">
        <f>SUM(F4:F11)</f>
        <v>#DIV/0!</v>
      </c>
      <c r="G15" s="88">
        <f>G13+G14</f>
        <v>607985</v>
      </c>
      <c r="H15" s="90">
        <f>SUM(H4:H11)</f>
        <v>1</v>
      </c>
    </row>
    <row r="16" spans="1:8" ht="66.75" customHeight="1">
      <c r="A16" s="4" t="s">
        <v>143</v>
      </c>
      <c r="B16" s="163" t="s">
        <v>144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145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75390625" style="32" customWidth="1"/>
    <col min="8" max="8" width="10.625" style="32" customWidth="1"/>
    <col min="9" max="9" width="9.125" style="32" customWidth="1"/>
    <col min="10" max="10" width="8.75390625" style="32" customWidth="1"/>
    <col min="11" max="11" width="7.75390625" style="32" customWidth="1"/>
    <col min="12" max="12" width="9.50390625" style="32" customWidth="1"/>
    <col min="13" max="13" width="9.625" style="32" customWidth="1"/>
    <col min="14" max="14" width="9.25390625" style="32" customWidth="1"/>
    <col min="15" max="15" width="11.00390625" style="32" customWidth="1"/>
    <col min="16" max="16" width="11.125" style="32" customWidth="1"/>
    <col min="17" max="17" width="10.00390625" style="32" customWidth="1"/>
    <col min="18" max="16384" width="8.875" style="32" customWidth="1"/>
  </cols>
  <sheetData>
    <row r="1" spans="1:16" ht="33" customHeight="1">
      <c r="A1" s="156" t="str">
        <f>'12分類帳'!A1:I1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248</v>
      </c>
      <c r="K1" s="154"/>
      <c r="L1" s="154"/>
      <c r="M1" s="154"/>
      <c r="N1" s="154"/>
      <c r="O1" s="154"/>
      <c r="P1" s="155"/>
    </row>
    <row r="2" spans="1:16" s="33" customFormat="1" ht="16.5">
      <c r="A2" s="162" t="s">
        <v>238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200</v>
      </c>
      <c r="M3" s="5" t="s">
        <v>201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1</v>
      </c>
      <c r="B4" s="2">
        <v>3</v>
      </c>
      <c r="C4" s="1" t="s">
        <v>37</v>
      </c>
      <c r="D4" s="1" t="s">
        <v>37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'12分類帳'!P49</f>
        <v>143403</v>
      </c>
    </row>
    <row r="5" spans="1:16" s="34" customFormat="1" ht="19.5" customHeight="1">
      <c r="A5" s="2">
        <v>1</v>
      </c>
      <c r="B5" s="2"/>
      <c r="C5" s="1" t="s">
        <v>14</v>
      </c>
      <c r="D5" s="1">
        <v>101</v>
      </c>
      <c r="E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143403</v>
      </c>
    </row>
    <row r="6" spans="1:16" s="34" customFormat="1" ht="19.5" customHeight="1">
      <c r="A6" s="2">
        <v>1</v>
      </c>
      <c r="B6" s="2"/>
      <c r="C6" s="1" t="s">
        <v>14</v>
      </c>
      <c r="D6" s="1">
        <v>102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>
        <v>1</v>
      </c>
      <c r="B7" s="2"/>
      <c r="C7" s="1" t="s">
        <v>15</v>
      </c>
      <c r="D7" s="1">
        <v>101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>
        <v>1</v>
      </c>
      <c r="B8" s="2"/>
      <c r="C8" s="1" t="s">
        <v>15</v>
      </c>
      <c r="D8" s="1">
        <v>102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>
        <v>1</v>
      </c>
      <c r="B9" s="2"/>
      <c r="C9" s="1" t="s">
        <v>15</v>
      </c>
      <c r="D9" s="1">
        <v>103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>
        <v>1</v>
      </c>
      <c r="B10" s="2"/>
      <c r="C10" s="1" t="s">
        <v>15</v>
      </c>
      <c r="D10" s="1">
        <v>104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>
        <v>1</v>
      </c>
      <c r="B11" s="2"/>
      <c r="C11" s="1" t="s">
        <v>15</v>
      </c>
      <c r="D11" s="1">
        <v>105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>
        <v>1</v>
      </c>
      <c r="B12" s="2"/>
      <c r="C12" s="1" t="s">
        <v>15</v>
      </c>
      <c r="D12" s="1">
        <v>106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>
        <v>1</v>
      </c>
      <c r="B13" s="2"/>
      <c r="C13" s="1" t="s">
        <v>15</v>
      </c>
      <c r="D13" s="1">
        <v>107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>
        <v>1</v>
      </c>
      <c r="B14" s="2"/>
      <c r="C14" s="1" t="s">
        <v>15</v>
      </c>
      <c r="D14" s="1">
        <v>108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>
        <v>1</v>
      </c>
      <c r="B15" s="2"/>
      <c r="C15" s="1" t="s">
        <v>15</v>
      </c>
      <c r="D15" s="1">
        <v>109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>
        <v>1</v>
      </c>
      <c r="B16" s="2"/>
      <c r="C16" s="1" t="s">
        <v>15</v>
      </c>
      <c r="D16" s="1">
        <v>110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>
        <v>1</v>
      </c>
      <c r="B17" s="2"/>
      <c r="C17" s="1" t="s">
        <v>15</v>
      </c>
      <c r="D17" s="1">
        <v>111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>
        <v>1</v>
      </c>
      <c r="B18" s="2"/>
      <c r="C18" s="1" t="s">
        <v>15</v>
      </c>
      <c r="D18" s="1">
        <v>112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>
        <v>1</v>
      </c>
      <c r="B19" s="2"/>
      <c r="C19" s="1" t="s">
        <v>15</v>
      </c>
      <c r="D19" s="1">
        <v>113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>
        <v>1</v>
      </c>
      <c r="B20" s="2"/>
      <c r="C20" s="1" t="s">
        <v>15</v>
      </c>
      <c r="D20" s="1">
        <v>114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>
        <v>1</v>
      </c>
      <c r="B21" s="2"/>
      <c r="C21" s="1" t="s">
        <v>15</v>
      </c>
      <c r="D21" s="1">
        <v>115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>
        <v>1</v>
      </c>
      <c r="B22" s="2"/>
      <c r="C22" s="1" t="s">
        <v>15</v>
      </c>
      <c r="D22" s="1">
        <v>116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>
        <v>1</v>
      </c>
      <c r="B23" s="2"/>
      <c r="C23" s="1" t="s">
        <v>15</v>
      </c>
      <c r="D23" s="1">
        <v>117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>
        <v>1</v>
      </c>
      <c r="B24" s="2"/>
      <c r="C24" s="1" t="s">
        <v>15</v>
      </c>
      <c r="D24" s="1">
        <v>118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>
        <v>1</v>
      </c>
      <c r="B25" s="2"/>
      <c r="C25" s="1" t="s">
        <v>15</v>
      </c>
      <c r="D25" s="1">
        <v>119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>
        <v>1</v>
      </c>
      <c r="B26" s="2"/>
      <c r="C26" s="1" t="s">
        <v>15</v>
      </c>
      <c r="D26" s="1">
        <v>120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'12分類帳'!F49+'01分類帳'!F48</f>
        <v>607985</v>
      </c>
      <c r="G49" s="15">
        <f>'12分類帳'!G49+'01分類帳'!G48</f>
        <v>14276</v>
      </c>
      <c r="H49" s="15">
        <f>'12分類帳'!H49+'01分類帳'!H48</f>
        <v>218339</v>
      </c>
      <c r="I49" s="15">
        <f>'12分類帳'!I49+'01分類帳'!I48</f>
        <v>61530</v>
      </c>
      <c r="J49" s="15">
        <f>'12分類帳'!J49+'01分類帳'!J48</f>
        <v>9730</v>
      </c>
      <c r="K49" s="15">
        <f>'12分類帳'!K49+'01分類帳'!K48</f>
        <v>112232</v>
      </c>
      <c r="L49" s="15">
        <f>'12分類帳'!L49+'01分類帳'!L48</f>
        <v>17346</v>
      </c>
      <c r="M49" s="15">
        <f>'12分類帳'!M49+'01分類帳'!M48</f>
        <v>21200</v>
      </c>
      <c r="N49" s="15">
        <f>'12分類帳'!N49+'01分類帳'!N48</f>
        <v>9929</v>
      </c>
      <c r="O49" s="15">
        <f t="shared" si="0"/>
        <v>464582</v>
      </c>
      <c r="P49" s="15">
        <f>F49-O49</f>
        <v>143403</v>
      </c>
    </row>
    <row r="50" spans="1:16" ht="33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7.75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249</v>
      </c>
      <c r="M51" s="5"/>
      <c r="N51" s="5"/>
      <c r="O51" s="158" t="s">
        <v>193</v>
      </c>
      <c r="P51" s="159"/>
    </row>
    <row r="52" spans="1:16" ht="39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'12結算'!A1:C1</f>
        <v>嘉義縣義竹鄉義竹國民小學</v>
      </c>
      <c r="B1" s="166"/>
      <c r="C1" s="166"/>
      <c r="D1" s="165" t="s">
        <v>250</v>
      </c>
      <c r="E1" s="165"/>
      <c r="F1" s="165"/>
      <c r="G1" s="165"/>
      <c r="H1" s="165"/>
    </row>
    <row r="2" spans="1:8" ht="25.5" customHeight="1">
      <c r="A2" s="162" t="s">
        <v>123</v>
      </c>
      <c r="B2" s="162"/>
      <c r="C2" s="162"/>
      <c r="D2" s="162" t="s">
        <v>124</v>
      </c>
      <c r="E2" s="162"/>
      <c r="F2" s="162"/>
      <c r="G2" s="162" t="s">
        <v>80</v>
      </c>
      <c r="H2" s="162"/>
    </row>
    <row r="3" spans="1:8" ht="25.5" customHeight="1">
      <c r="A3" s="4" t="s">
        <v>125</v>
      </c>
      <c r="B3" s="87" t="s">
        <v>126</v>
      </c>
      <c r="C3" s="4" t="s">
        <v>127</v>
      </c>
      <c r="D3" s="4" t="s">
        <v>128</v>
      </c>
      <c r="E3" s="87" t="s">
        <v>129</v>
      </c>
      <c r="F3" s="4" t="s">
        <v>130</v>
      </c>
      <c r="G3" s="87" t="s">
        <v>129</v>
      </c>
      <c r="H3" s="4" t="s">
        <v>130</v>
      </c>
    </row>
    <row r="4" spans="1:8" ht="25.5" customHeight="1">
      <c r="A4" s="4" t="s">
        <v>87</v>
      </c>
      <c r="B4" s="88">
        <f>'01分類帳'!P4</f>
        <v>143403</v>
      </c>
      <c r="C4" s="167" t="s">
        <v>218</v>
      </c>
      <c r="D4" s="4" t="s">
        <v>146</v>
      </c>
      <c r="E4" s="88">
        <f>'01分類帳'!G48</f>
        <v>0</v>
      </c>
      <c r="F4" s="89" t="e">
        <f>E4/E13</f>
        <v>#DIV/0!</v>
      </c>
      <c r="G4" s="88">
        <f>'01分類帳'!G49</f>
        <v>14276</v>
      </c>
      <c r="H4" s="89">
        <f>G4/G13</f>
        <v>0.0307286980554563</v>
      </c>
    </row>
    <row r="5" spans="1:8" ht="25.5" customHeight="1">
      <c r="A5" s="4" t="s">
        <v>89</v>
      </c>
      <c r="B5" s="88">
        <f>'01分類帳'!F52</f>
        <v>0</v>
      </c>
      <c r="C5" s="168"/>
      <c r="D5" s="4" t="s">
        <v>147</v>
      </c>
      <c r="E5" s="88">
        <f>'01分類帳'!H48</f>
        <v>0</v>
      </c>
      <c r="F5" s="89" t="e">
        <f>E5/E13</f>
        <v>#DIV/0!</v>
      </c>
      <c r="G5" s="88">
        <f>'01分類帳'!H49</f>
        <v>218339</v>
      </c>
      <c r="H5" s="89">
        <f>G5/G13</f>
        <v>0.4699687030491926</v>
      </c>
    </row>
    <row r="6" spans="1:8" ht="29.25" customHeight="1">
      <c r="A6" s="5" t="s">
        <v>91</v>
      </c>
      <c r="B6" s="88"/>
      <c r="C6" s="168"/>
      <c r="D6" s="4" t="s">
        <v>148</v>
      </c>
      <c r="E6" s="88">
        <f>'01分類帳'!I48</f>
        <v>0</v>
      </c>
      <c r="F6" s="89" t="e">
        <f>E6/E13</f>
        <v>#DIV/0!</v>
      </c>
      <c r="G6" s="88">
        <f>'01分類帳'!I49</f>
        <v>61530</v>
      </c>
      <c r="H6" s="89">
        <f>G6/G13</f>
        <v>0.13244163570693657</v>
      </c>
    </row>
    <row r="7" spans="1:8" ht="30" customHeight="1">
      <c r="A7" s="99" t="s">
        <v>211</v>
      </c>
      <c r="B7" s="88">
        <f>'01分類帳'!G52</f>
        <v>0</v>
      </c>
      <c r="C7" s="168"/>
      <c r="D7" s="4" t="s">
        <v>149</v>
      </c>
      <c r="E7" s="88">
        <f>'01分類帳'!J48</f>
        <v>0</v>
      </c>
      <c r="F7" s="89" t="e">
        <f>E7/E13</f>
        <v>#DIV/0!</v>
      </c>
      <c r="G7" s="88">
        <f>'01分類帳'!J49</f>
        <v>9730</v>
      </c>
      <c r="H7" s="89">
        <f>G7/G13</f>
        <v>0.020943557864919433</v>
      </c>
    </row>
    <row r="8" spans="1:8" ht="29.25" customHeight="1">
      <c r="A8" s="99" t="s">
        <v>196</v>
      </c>
      <c r="B8" s="88">
        <f>'01分類帳'!H52</f>
        <v>0</v>
      </c>
      <c r="C8" s="168"/>
      <c r="D8" s="4" t="s">
        <v>150</v>
      </c>
      <c r="E8" s="88">
        <f>'01分類帳'!K48</f>
        <v>0</v>
      </c>
      <c r="F8" s="89" t="e">
        <f>E8/E13</f>
        <v>#DIV/0!</v>
      </c>
      <c r="G8" s="88">
        <f>'01分類帳'!K49</f>
        <v>112232</v>
      </c>
      <c r="H8" s="89">
        <f>G8/G13</f>
        <v>0.24157629869431016</v>
      </c>
    </row>
    <row r="9" spans="1:8" ht="35.25" customHeight="1">
      <c r="A9" s="99" t="s">
        <v>217</v>
      </c>
      <c r="B9" s="88">
        <f>'01分類帳'!I52</f>
        <v>0</v>
      </c>
      <c r="C9" s="168"/>
      <c r="D9" s="4" t="s">
        <v>151</v>
      </c>
      <c r="E9" s="88">
        <f>'01分類帳'!L48</f>
        <v>0</v>
      </c>
      <c r="F9" s="89" t="e">
        <f>E9/E13</f>
        <v>#DIV/0!</v>
      </c>
      <c r="G9" s="88">
        <f>'01分類帳'!L49</f>
        <v>17346</v>
      </c>
      <c r="H9" s="89">
        <f>G9/G13</f>
        <v>0.03733678876925925</v>
      </c>
    </row>
    <row r="10" spans="1:8" ht="32.25" customHeight="1">
      <c r="A10" s="4" t="s">
        <v>168</v>
      </c>
      <c r="B10" s="88">
        <f>'01分類帳'!J52</f>
        <v>0</v>
      </c>
      <c r="C10" s="168"/>
      <c r="D10" s="4" t="s">
        <v>152</v>
      </c>
      <c r="E10" s="88">
        <f>'01分類帳'!M48</f>
        <v>0</v>
      </c>
      <c r="F10" s="89" t="e">
        <f>E10/E13</f>
        <v>#DIV/0!</v>
      </c>
      <c r="G10" s="88">
        <f>'01分類帳'!M49</f>
        <v>21200</v>
      </c>
      <c r="H10" s="89">
        <f>G10/G13</f>
        <v>0.04563241795850894</v>
      </c>
    </row>
    <row r="11" spans="1:8" ht="30" customHeight="1">
      <c r="A11" s="64" t="s">
        <v>234</v>
      </c>
      <c r="B11" s="88">
        <f>'01分類帳'!K52</f>
        <v>0</v>
      </c>
      <c r="C11" s="168"/>
      <c r="D11" s="4" t="s">
        <v>153</v>
      </c>
      <c r="E11" s="88">
        <f>'01分類帳'!N48</f>
        <v>0</v>
      </c>
      <c r="F11" s="89" t="e">
        <f>E11/E13</f>
        <v>#DIV/0!</v>
      </c>
      <c r="G11" s="88">
        <f>'01分類帳'!N49</f>
        <v>9929</v>
      </c>
      <c r="H11" s="89">
        <f>G11/G13</f>
        <v>0.021371899901416757</v>
      </c>
    </row>
    <row r="12" spans="1:8" ht="22.5" customHeight="1">
      <c r="A12" s="4"/>
      <c r="B12" s="88">
        <f>'01分類帳'!M52</f>
        <v>0</v>
      </c>
      <c r="C12" s="169" t="s">
        <v>216</v>
      </c>
      <c r="D12" s="64"/>
      <c r="E12" s="88"/>
      <c r="F12" s="89"/>
      <c r="G12" s="88"/>
      <c r="H12" s="89"/>
    </row>
    <row r="13" spans="1:8" ht="26.25" customHeight="1">
      <c r="A13" s="4"/>
      <c r="B13" s="88"/>
      <c r="C13" s="169"/>
      <c r="D13" s="4" t="s">
        <v>154</v>
      </c>
      <c r="E13" s="88">
        <f>SUM(E4:E12)</f>
        <v>0</v>
      </c>
      <c r="F13" s="89" t="e">
        <f>E13/E13</f>
        <v>#DIV/0!</v>
      </c>
      <c r="G13" s="88">
        <f>SUM(G4:G12)</f>
        <v>464582</v>
      </c>
      <c r="H13" s="90">
        <f>G13/G13</f>
        <v>1</v>
      </c>
    </row>
    <row r="14" spans="1:8" ht="35.25" customHeight="1">
      <c r="A14" s="4" t="s">
        <v>155</v>
      </c>
      <c r="B14" s="88">
        <f>SUM(B5:B12)</f>
        <v>0</v>
      </c>
      <c r="C14" s="169"/>
      <c r="D14" s="4" t="s">
        <v>156</v>
      </c>
      <c r="E14" s="88">
        <f>'01分類帳'!P49</f>
        <v>143403</v>
      </c>
      <c r="F14" s="89"/>
      <c r="G14" s="88">
        <f>E14</f>
        <v>143403</v>
      </c>
      <c r="H14" s="95"/>
    </row>
    <row r="15" spans="1:8" ht="38.25" customHeight="1">
      <c r="A15" s="4" t="s">
        <v>157</v>
      </c>
      <c r="B15" s="88">
        <f>B14+B4</f>
        <v>143403</v>
      </c>
      <c r="C15" s="170"/>
      <c r="D15" s="4" t="s">
        <v>157</v>
      </c>
      <c r="E15" s="88">
        <f>E13+E14</f>
        <v>143403</v>
      </c>
      <c r="F15" s="90" t="e">
        <f>SUM(F4:F11)</f>
        <v>#DIV/0!</v>
      </c>
      <c r="G15" s="88">
        <f>G13+G14</f>
        <v>607985</v>
      </c>
      <c r="H15" s="90">
        <f>SUM(H4:H11)</f>
        <v>1</v>
      </c>
    </row>
    <row r="16" spans="1:8" ht="64.5" customHeight="1">
      <c r="A16" s="4" t="s">
        <v>158</v>
      </c>
      <c r="B16" s="163" t="s">
        <v>159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160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625" style="32" customWidth="1"/>
    <col min="8" max="8" width="10.25390625" style="32" customWidth="1"/>
    <col min="9" max="9" width="8.75390625" style="32" customWidth="1"/>
    <col min="10" max="11" width="8.625" style="32" customWidth="1"/>
    <col min="12" max="12" width="9.375" style="32" customWidth="1"/>
    <col min="13" max="13" width="8.75390625" style="32" customWidth="1"/>
    <col min="14" max="14" width="8.25390625" style="32" customWidth="1"/>
    <col min="15" max="15" width="10.25390625" style="32" customWidth="1"/>
    <col min="16" max="16" width="10.75390625" style="32" customWidth="1"/>
    <col min="17" max="17" width="6.25390625" style="32" customWidth="1"/>
    <col min="18" max="16384" width="8.875" style="32" customWidth="1"/>
  </cols>
  <sheetData>
    <row r="1" spans="1:16" ht="33" customHeight="1">
      <c r="A1" s="156" t="str">
        <f>'01分類帳'!A1:I1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251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'01分類帳'!A2:B2</f>
        <v>104年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194</v>
      </c>
      <c r="M3" s="5" t="s">
        <v>199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2</v>
      </c>
      <c r="B4" s="2">
        <v>1</v>
      </c>
      <c r="C4" s="1" t="s">
        <v>37</v>
      </c>
      <c r="D4" s="1" t="s">
        <v>37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'01分類帳'!P49</f>
        <v>143403</v>
      </c>
    </row>
    <row r="5" spans="1:16" s="34" customFormat="1" ht="19.5" customHeight="1">
      <c r="A5" s="2"/>
      <c r="B5" s="2"/>
      <c r="C5" s="1"/>
      <c r="D5" s="1"/>
      <c r="E5" s="25" t="s">
        <v>46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143403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143403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143403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'01分類帳'!F49+'02分類帳'!F48</f>
        <v>607985</v>
      </c>
      <c r="G49" s="15">
        <f>'01分類帳'!G49+'02分類帳'!G48</f>
        <v>14276</v>
      </c>
      <c r="H49" s="15">
        <f>'01分類帳'!H49+'02分類帳'!H48</f>
        <v>218339</v>
      </c>
      <c r="I49" s="15">
        <f>'01分類帳'!I49+'02分類帳'!I48</f>
        <v>61530</v>
      </c>
      <c r="J49" s="15">
        <f>'01分類帳'!J49+'02分類帳'!J48</f>
        <v>9730</v>
      </c>
      <c r="K49" s="15">
        <f>'01分類帳'!K49+'02分類帳'!K48</f>
        <v>112232</v>
      </c>
      <c r="L49" s="15">
        <f>'01分類帳'!L49+'02分類帳'!L48</f>
        <v>17346</v>
      </c>
      <c r="M49" s="15">
        <f>'01分類帳'!M49+'02分類帳'!M48</f>
        <v>21200</v>
      </c>
      <c r="N49" s="15">
        <f>'01分類帳'!N49+'02分類帳'!N48</f>
        <v>9929</v>
      </c>
      <c r="O49" s="15">
        <f t="shared" si="0"/>
        <v>464582</v>
      </c>
      <c r="P49" s="15">
        <f>F49-O49</f>
        <v>143403</v>
      </c>
    </row>
    <row r="50" spans="1:16" ht="33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.75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249</v>
      </c>
      <c r="M51" s="5"/>
      <c r="N51" s="5"/>
      <c r="O51" s="158" t="s">
        <v>193</v>
      </c>
      <c r="P51" s="159"/>
    </row>
    <row r="52" spans="1:16" ht="39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'01結算'!A1:C1</f>
        <v>嘉義縣義竹鄉義竹國民小學</v>
      </c>
      <c r="B1" s="166"/>
      <c r="C1" s="166"/>
      <c r="D1" s="165" t="s">
        <v>252</v>
      </c>
      <c r="E1" s="165"/>
      <c r="F1" s="165"/>
      <c r="G1" s="165"/>
      <c r="H1" s="165"/>
    </row>
    <row r="2" spans="1:8" ht="25.5" customHeight="1">
      <c r="A2" s="162" t="s">
        <v>102</v>
      </c>
      <c r="B2" s="162"/>
      <c r="C2" s="162"/>
      <c r="D2" s="162" t="s">
        <v>103</v>
      </c>
      <c r="E2" s="162"/>
      <c r="F2" s="162"/>
      <c r="G2" s="162" t="s">
        <v>80</v>
      </c>
      <c r="H2" s="162"/>
    </row>
    <row r="3" spans="1:8" ht="25.5" customHeight="1">
      <c r="A3" s="4" t="s">
        <v>104</v>
      </c>
      <c r="B3" s="87" t="s">
        <v>105</v>
      </c>
      <c r="C3" s="4" t="s">
        <v>106</v>
      </c>
      <c r="D3" s="4" t="s">
        <v>107</v>
      </c>
      <c r="E3" s="87" t="s">
        <v>108</v>
      </c>
      <c r="F3" s="4" t="s">
        <v>76</v>
      </c>
      <c r="G3" s="87" t="s">
        <v>108</v>
      </c>
      <c r="H3" s="4" t="s">
        <v>76</v>
      </c>
    </row>
    <row r="4" spans="1:8" ht="25.5" customHeight="1">
      <c r="A4" s="4" t="s">
        <v>87</v>
      </c>
      <c r="B4" s="88">
        <f>'02分類帳'!P4</f>
        <v>143403</v>
      </c>
      <c r="C4" s="167" t="s">
        <v>218</v>
      </c>
      <c r="D4" s="4" t="s">
        <v>161</v>
      </c>
      <c r="E4" s="88">
        <f>'02分類帳'!G48</f>
        <v>0</v>
      </c>
      <c r="F4" s="89" t="e">
        <f>E4/E13</f>
        <v>#DIV/0!</v>
      </c>
      <c r="G4" s="88">
        <f>'02分類帳'!G49</f>
        <v>14276</v>
      </c>
      <c r="H4" s="89">
        <f>G4/G13</f>
        <v>0.04051653185752803</v>
      </c>
    </row>
    <row r="5" spans="1:8" ht="25.5" customHeight="1">
      <c r="A5" s="4" t="s">
        <v>89</v>
      </c>
      <c r="B5" s="88">
        <f>'02分類帳'!F52</f>
        <v>0</v>
      </c>
      <c r="C5" s="168"/>
      <c r="D5" s="4" t="s">
        <v>162</v>
      </c>
      <c r="E5" s="88">
        <f>'02分類帳'!H48</f>
        <v>0</v>
      </c>
      <c r="F5" s="89" t="e">
        <f>E5/E13</f>
        <v>#DIV/0!</v>
      </c>
      <c r="G5" s="88">
        <f>'02分類帳'!H49</f>
        <v>218339</v>
      </c>
      <c r="H5" s="89">
        <f>G5/G13</f>
        <v>0.6196651057187456</v>
      </c>
    </row>
    <row r="6" spans="1:8" ht="29.25" customHeight="1">
      <c r="A6" s="5" t="s">
        <v>91</v>
      </c>
      <c r="B6" s="88"/>
      <c r="C6" s="168"/>
      <c r="D6" s="4" t="s">
        <v>163</v>
      </c>
      <c r="E6" s="88">
        <f>'02分類帳'!I48</f>
        <v>0</v>
      </c>
      <c r="F6" s="89" t="e">
        <f>E6/E13</f>
        <v>#DIV/0!</v>
      </c>
      <c r="G6" s="88">
        <f>'02分類帳'!I49</f>
        <v>61530</v>
      </c>
      <c r="H6" s="89">
        <f>G6/G13</f>
        <v>0.17462750106428268</v>
      </c>
    </row>
    <row r="7" spans="1:8" ht="30.75" customHeight="1">
      <c r="A7" s="99" t="s">
        <v>211</v>
      </c>
      <c r="B7" s="88">
        <f>'02分類帳'!G52</f>
        <v>0</v>
      </c>
      <c r="C7" s="168"/>
      <c r="D7" s="4" t="s">
        <v>164</v>
      </c>
      <c r="E7" s="88">
        <f>'02分類帳'!J48</f>
        <v>0</v>
      </c>
      <c r="F7" s="89" t="e">
        <f>E7/E13</f>
        <v>#DIV/0!</v>
      </c>
      <c r="G7" s="88">
        <f>'02分類帳'!J49</f>
        <v>9730</v>
      </c>
      <c r="H7" s="89">
        <f>G7/G13</f>
        <v>0.02761458776784447</v>
      </c>
    </row>
    <row r="8" spans="1:8" ht="30" customHeight="1">
      <c r="A8" s="99" t="s">
        <v>196</v>
      </c>
      <c r="B8" s="88">
        <f>'02分類帳'!H52</f>
        <v>0</v>
      </c>
      <c r="C8" s="168"/>
      <c r="D8" s="4" t="s">
        <v>165</v>
      </c>
      <c r="E8" s="88">
        <f>'02分類帳'!K48</f>
        <v>0</v>
      </c>
      <c r="F8" s="89" t="e">
        <f>E8/E13</f>
        <v>#DIV/0!</v>
      </c>
      <c r="G8" s="88">
        <f>'02分類帳'!K48</f>
        <v>0</v>
      </c>
      <c r="H8" s="89">
        <f>G8/G13</f>
        <v>0</v>
      </c>
    </row>
    <row r="9" spans="1:8" ht="36.75" customHeight="1">
      <c r="A9" s="99" t="s">
        <v>217</v>
      </c>
      <c r="B9" s="88">
        <f>'02分類帳'!I52</f>
        <v>0</v>
      </c>
      <c r="C9" s="168"/>
      <c r="D9" s="4" t="s">
        <v>166</v>
      </c>
      <c r="E9" s="88">
        <f>'02分類帳'!L48</f>
        <v>0</v>
      </c>
      <c r="F9" s="89" t="e">
        <f>E9/E13</f>
        <v>#DIV/0!</v>
      </c>
      <c r="G9" s="88">
        <f>'02分類帳'!L49</f>
        <v>17346</v>
      </c>
      <c r="H9" s="89">
        <f>G9/G13</f>
        <v>0.04922945934440187</v>
      </c>
    </row>
    <row r="10" spans="1:8" ht="33" customHeight="1">
      <c r="A10" s="4" t="s">
        <v>168</v>
      </c>
      <c r="B10" s="88">
        <f>'02分類帳'!J52</f>
        <v>0</v>
      </c>
      <c r="C10" s="168"/>
      <c r="D10" s="4" t="s">
        <v>167</v>
      </c>
      <c r="E10" s="88">
        <f>'02分類帳'!M48</f>
        <v>0</v>
      </c>
      <c r="F10" s="89" t="e">
        <f>E10/E13</f>
        <v>#DIV/0!</v>
      </c>
      <c r="G10" s="88">
        <f>'02分類帳'!M49</f>
        <v>21200</v>
      </c>
      <c r="H10" s="89">
        <f>G10/G13</f>
        <v>0.06016744714062722</v>
      </c>
    </row>
    <row r="11" spans="1:8" ht="33" customHeight="1">
      <c r="A11" s="64" t="s">
        <v>234</v>
      </c>
      <c r="B11" s="88">
        <f>'02分類帳'!K52</f>
        <v>0</v>
      </c>
      <c r="C11" s="168"/>
      <c r="D11" s="4" t="s">
        <v>169</v>
      </c>
      <c r="E11" s="88">
        <f>'02分類帳'!N48</f>
        <v>0</v>
      </c>
      <c r="F11" s="89" t="e">
        <f>E11/E13</f>
        <v>#DIV/0!</v>
      </c>
      <c r="G11" s="88">
        <f>'02分類帳'!N49</f>
        <v>9929</v>
      </c>
      <c r="H11" s="89">
        <f>G11/G13</f>
        <v>0.028179367106570173</v>
      </c>
    </row>
    <row r="12" spans="1:8" ht="25.5" customHeight="1">
      <c r="A12" s="4"/>
      <c r="B12" s="88">
        <f>'02分類帳'!M52</f>
        <v>0</v>
      </c>
      <c r="C12" s="169" t="s">
        <v>216</v>
      </c>
      <c r="D12" s="64"/>
      <c r="E12" s="88"/>
      <c r="F12" s="89"/>
      <c r="G12" s="88"/>
      <c r="H12" s="89"/>
    </row>
    <row r="13" spans="1:8" ht="33" customHeight="1">
      <c r="A13" s="4"/>
      <c r="B13" s="88">
        <f>'02分類帳'!N52</f>
        <v>0</v>
      </c>
      <c r="C13" s="169"/>
      <c r="D13" s="4" t="s">
        <v>170</v>
      </c>
      <c r="E13" s="88">
        <f>SUM(E4:E12)</f>
        <v>0</v>
      </c>
      <c r="F13" s="89" t="e">
        <f>E13/E13</f>
        <v>#DIV/0!</v>
      </c>
      <c r="G13" s="88">
        <f>SUM(G4:G12)</f>
        <v>352350</v>
      </c>
      <c r="H13" s="90">
        <f>G13/G13</f>
        <v>1</v>
      </c>
    </row>
    <row r="14" spans="1:8" ht="30.75" customHeight="1">
      <c r="A14" s="4" t="s">
        <v>171</v>
      </c>
      <c r="B14" s="88">
        <f>SUM(B5:B13)</f>
        <v>0</v>
      </c>
      <c r="C14" s="169"/>
      <c r="D14" s="4" t="s">
        <v>172</v>
      </c>
      <c r="E14" s="88">
        <f>'02分類帳'!P49</f>
        <v>143403</v>
      </c>
      <c r="F14" s="89"/>
      <c r="G14" s="88">
        <f>E14</f>
        <v>143403</v>
      </c>
      <c r="H14" s="95"/>
    </row>
    <row r="15" spans="1:8" ht="34.5" customHeight="1">
      <c r="A15" s="4" t="s">
        <v>173</v>
      </c>
      <c r="B15" s="88">
        <f>B14+B4</f>
        <v>143403</v>
      </c>
      <c r="C15" s="170"/>
      <c r="D15" s="4" t="s">
        <v>173</v>
      </c>
      <c r="E15" s="88">
        <f>E13+E14</f>
        <v>143403</v>
      </c>
      <c r="F15" s="90" t="e">
        <f>SUM(F4:F11)</f>
        <v>#DIV/0!</v>
      </c>
      <c r="G15" s="88">
        <f>G13+G14</f>
        <v>495753</v>
      </c>
      <c r="H15" s="90">
        <f>SUM(H4:H11)</f>
        <v>1</v>
      </c>
    </row>
    <row r="16" spans="1:8" ht="68.25" customHeight="1">
      <c r="A16" s="4" t="s">
        <v>174</v>
      </c>
      <c r="B16" s="163" t="s">
        <v>175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176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2.125" style="32" customWidth="1"/>
    <col min="7" max="7" width="9.50390625" style="32" customWidth="1"/>
    <col min="8" max="8" width="9.875" style="32" customWidth="1"/>
    <col min="9" max="9" width="9.375" style="32" customWidth="1"/>
    <col min="10" max="10" width="9.50390625" style="32" customWidth="1"/>
    <col min="11" max="11" width="8.625" style="32" customWidth="1"/>
    <col min="12" max="12" width="9.625" style="32" customWidth="1"/>
    <col min="13" max="13" width="8.50390625" style="32" customWidth="1"/>
    <col min="14" max="14" width="7.75390625" style="32" customWidth="1"/>
    <col min="15" max="15" width="10.50390625" style="32" customWidth="1"/>
    <col min="16" max="16" width="11.00390625" style="32" customWidth="1"/>
    <col min="17" max="17" width="7.25390625" style="32" customWidth="1"/>
    <col min="18" max="16384" width="8.875" style="32" customWidth="1"/>
  </cols>
  <sheetData>
    <row r="1" spans="1:16" ht="33" customHeight="1">
      <c r="A1" s="156" t="str">
        <f>'02分類帳'!A1:I1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254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'01分類帳'!A2:B2</f>
        <v>104年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3</v>
      </c>
      <c r="B4" s="2">
        <v>1</v>
      </c>
      <c r="C4" s="1" t="s">
        <v>37</v>
      </c>
      <c r="D4" s="1" t="s">
        <v>37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'02分類帳'!P49</f>
        <v>143403</v>
      </c>
    </row>
    <row r="5" spans="1:16" s="34" customFormat="1" ht="19.5" customHeight="1">
      <c r="A5" s="2"/>
      <c r="B5" s="2"/>
      <c r="C5" s="1"/>
      <c r="D5" s="1"/>
      <c r="E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143403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143403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143403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'02分類帳'!F49+'03分類帳'!F48</f>
        <v>607985</v>
      </c>
      <c r="G49" s="15">
        <f>'02分類帳'!G49+'03分類帳'!G48</f>
        <v>14276</v>
      </c>
      <c r="H49" s="15">
        <f>'02分類帳'!H49+'03分類帳'!H48</f>
        <v>218339</v>
      </c>
      <c r="I49" s="15">
        <f>'02分類帳'!I49+'03分類帳'!I48</f>
        <v>61530</v>
      </c>
      <c r="J49" s="15">
        <f>'02分類帳'!J49+'03分類帳'!J48</f>
        <v>9730</v>
      </c>
      <c r="K49" s="15">
        <f>'02分類帳'!K49+'03分類帳'!K48</f>
        <v>112232</v>
      </c>
      <c r="L49" s="15">
        <f>'02分類帳'!L49+'03分類帳'!L48</f>
        <v>17346</v>
      </c>
      <c r="M49" s="15">
        <f>'02分類帳'!M49+'03分類帳'!M48</f>
        <v>21200</v>
      </c>
      <c r="N49" s="15">
        <f>'02分類帳'!N49+'03分類帳'!N48</f>
        <v>9929</v>
      </c>
      <c r="O49" s="15">
        <f t="shared" si="0"/>
        <v>464582</v>
      </c>
      <c r="P49" s="15">
        <f>F49-O49</f>
        <v>143403</v>
      </c>
    </row>
    <row r="50" spans="1:16" ht="39.7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1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253</v>
      </c>
      <c r="M51" s="5"/>
      <c r="N51" s="5"/>
      <c r="O51" s="158" t="s">
        <v>193</v>
      </c>
      <c r="P51" s="159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8.875" defaultRowHeight="16.5"/>
  <cols>
    <col min="1" max="1" width="5.25390625" style="85" customWidth="1"/>
    <col min="2" max="2" width="6.375" style="85" customWidth="1"/>
    <col min="3" max="3" width="9.875" style="85" customWidth="1"/>
    <col min="4" max="4" width="11.375" style="85" customWidth="1"/>
    <col min="5" max="5" width="8.125" style="85" customWidth="1"/>
    <col min="6" max="6" width="9.50390625" style="85" customWidth="1"/>
    <col min="7" max="7" width="9.375" style="85" customWidth="1"/>
    <col min="8" max="8" width="9.50390625" style="85" customWidth="1"/>
    <col min="9" max="9" width="9.375" style="85" customWidth="1"/>
    <col min="10" max="10" width="9.50390625" style="85" customWidth="1"/>
    <col min="11" max="11" width="12.50390625" style="85" customWidth="1"/>
    <col min="12" max="12" width="10.625" style="85" customWidth="1"/>
    <col min="13" max="13" width="11.625" style="85" customWidth="1"/>
    <col min="14" max="14" width="8.625" style="85" customWidth="1"/>
    <col min="15" max="15" width="8.75390625" style="85" customWidth="1"/>
    <col min="16" max="16" width="9.00390625" style="85" bestFit="1" customWidth="1"/>
    <col min="17" max="17" width="8.375" style="85" customWidth="1"/>
    <col min="18" max="18" width="9.125" style="85" customWidth="1"/>
    <col min="19" max="19" width="8.25390625" style="85" customWidth="1"/>
    <col min="20" max="20" width="12.625" style="85" customWidth="1"/>
    <col min="21" max="21" width="13.50390625" style="85" customWidth="1"/>
    <col min="22" max="16384" width="8.875" style="85" customWidth="1"/>
  </cols>
  <sheetData>
    <row r="1" spans="1:21" s="66" customFormat="1" ht="33" customHeight="1">
      <c r="A1" s="144" t="str">
        <f>'07分類帳'!A1:I1</f>
        <v>嘉義縣義竹鄉義竹國民小學</v>
      </c>
      <c r="B1" s="144"/>
      <c r="C1" s="144"/>
      <c r="D1" s="144"/>
      <c r="E1" s="144"/>
      <c r="F1" s="144"/>
      <c r="G1" s="144"/>
      <c r="H1" s="144"/>
      <c r="I1" s="145" t="s">
        <v>229</v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s="69" customFormat="1" ht="22.5" customHeight="1">
      <c r="A2" s="147" t="s">
        <v>56</v>
      </c>
      <c r="B2" s="150" t="s">
        <v>57</v>
      </c>
      <c r="C2" s="147" t="s">
        <v>58</v>
      </c>
      <c r="D2" s="147"/>
      <c r="E2" s="147"/>
      <c r="F2" s="147"/>
      <c r="G2" s="147"/>
      <c r="H2" s="147"/>
      <c r="I2" s="147"/>
      <c r="J2" s="152"/>
      <c r="K2" s="152"/>
      <c r="L2" s="153" t="s">
        <v>59</v>
      </c>
      <c r="M2" s="147"/>
      <c r="N2" s="147"/>
      <c r="O2" s="147"/>
      <c r="P2" s="147"/>
      <c r="Q2" s="147"/>
      <c r="R2" s="147"/>
      <c r="S2" s="147"/>
      <c r="T2" s="147"/>
      <c r="U2" s="147"/>
    </row>
    <row r="3" spans="1:21" s="74" customFormat="1" ht="43.5" customHeight="1">
      <c r="A3" s="147"/>
      <c r="B3" s="151"/>
      <c r="C3" s="68" t="s">
        <v>60</v>
      </c>
      <c r="D3" s="68" t="s">
        <v>61</v>
      </c>
      <c r="E3" s="71" t="s">
        <v>202</v>
      </c>
      <c r="F3" s="68" t="s">
        <v>204</v>
      </c>
      <c r="G3" s="68" t="s">
        <v>195</v>
      </c>
      <c r="H3" s="68" t="s">
        <v>215</v>
      </c>
      <c r="I3" s="68" t="s">
        <v>62</v>
      </c>
      <c r="J3" s="72" t="s">
        <v>230</v>
      </c>
      <c r="K3" s="72" t="s">
        <v>11</v>
      </c>
      <c r="L3" s="73" t="s">
        <v>7</v>
      </c>
      <c r="M3" s="70" t="s">
        <v>40</v>
      </c>
      <c r="N3" s="70" t="s">
        <v>8</v>
      </c>
      <c r="O3" s="70" t="s">
        <v>9</v>
      </c>
      <c r="P3" s="70" t="s">
        <v>17</v>
      </c>
      <c r="Q3" s="68" t="s">
        <v>19</v>
      </c>
      <c r="R3" s="68" t="s">
        <v>18</v>
      </c>
      <c r="S3" s="70" t="s">
        <v>10</v>
      </c>
      <c r="T3" s="68" t="s">
        <v>63</v>
      </c>
      <c r="U3" s="67" t="s">
        <v>11</v>
      </c>
    </row>
    <row r="4" spans="1:21" s="74" customFormat="1" ht="30" customHeight="1">
      <c r="A4" s="80" t="s">
        <v>205</v>
      </c>
      <c r="B4" s="70"/>
      <c r="C4" s="109">
        <f>'07結算'!B4</f>
        <v>73768</v>
      </c>
      <c r="D4" s="106">
        <f>'07結算'!B5</f>
        <v>0</v>
      </c>
      <c r="E4" s="107">
        <f>'07結算'!B6</f>
        <v>0</v>
      </c>
      <c r="F4" s="107">
        <f>'07結算'!B7</f>
        <v>0</v>
      </c>
      <c r="G4" s="106">
        <f>'07結算'!B8</f>
        <v>0</v>
      </c>
      <c r="H4" s="106">
        <f>'07結算'!B9</f>
        <v>0</v>
      </c>
      <c r="I4" s="106">
        <f>'07結算'!B10</f>
        <v>0</v>
      </c>
      <c r="J4" s="126">
        <f>'07結算'!B11</f>
        <v>0</v>
      </c>
      <c r="K4" s="108">
        <f>SUM(C4:J4)</f>
        <v>73768</v>
      </c>
      <c r="L4" s="77">
        <f>'07結算'!E4</f>
        <v>0</v>
      </c>
      <c r="M4" s="76">
        <f>'07結算'!E5</f>
        <v>0</v>
      </c>
      <c r="N4" s="76">
        <f>'07結算'!E6</f>
        <v>0</v>
      </c>
      <c r="O4" s="76">
        <f>'07結算'!E7</f>
        <v>0</v>
      </c>
      <c r="P4" s="76">
        <f>'07結算'!E8</f>
        <v>0</v>
      </c>
      <c r="Q4" s="104">
        <f>'07結算'!E9</f>
        <v>0</v>
      </c>
      <c r="R4" s="104">
        <f>'07結算'!E10</f>
        <v>0</v>
      </c>
      <c r="S4" s="76">
        <f>'07結算'!E11</f>
        <v>0</v>
      </c>
      <c r="T4" s="117">
        <f>'07結算'!E14</f>
        <v>73768</v>
      </c>
      <c r="U4" s="111">
        <f>SUM(L4:T4)</f>
        <v>73768</v>
      </c>
    </row>
    <row r="5" spans="1:21" s="74" customFormat="1" ht="30" customHeight="1">
      <c r="A5" s="80" t="s">
        <v>206</v>
      </c>
      <c r="B5" s="70"/>
      <c r="C5" s="110">
        <f>T4</f>
        <v>73768</v>
      </c>
      <c r="D5" s="106">
        <f>'08結算'!B5</f>
        <v>0</v>
      </c>
      <c r="E5" s="107">
        <f>'08結算'!B6</f>
        <v>0</v>
      </c>
      <c r="F5" s="106">
        <f>'08結算'!B7</f>
        <v>0</v>
      </c>
      <c r="G5" s="106">
        <f>'08結算'!B8</f>
        <v>0</v>
      </c>
      <c r="H5" s="106">
        <f>'08結算'!B9</f>
        <v>0</v>
      </c>
      <c r="I5" s="106">
        <f>'08結算'!B10</f>
        <v>0</v>
      </c>
      <c r="J5" s="126">
        <f>'08結算'!B11</f>
        <v>0</v>
      </c>
      <c r="K5" s="108">
        <f>SUM(C5:J5)</f>
        <v>73768</v>
      </c>
      <c r="L5" s="77">
        <f>'08結算'!E4</f>
        <v>0</v>
      </c>
      <c r="M5" s="76">
        <f>'08結算'!E5</f>
        <v>0</v>
      </c>
      <c r="N5" s="76">
        <f>'08結算'!E6</f>
        <v>0</v>
      </c>
      <c r="O5" s="76">
        <f>'08結算'!E7</f>
        <v>0</v>
      </c>
      <c r="P5" s="76">
        <f>'08結算'!E8</f>
        <v>0</v>
      </c>
      <c r="Q5" s="104">
        <f>'08結算'!E9</f>
        <v>0</v>
      </c>
      <c r="R5" s="104">
        <f>'08結算'!E10</f>
        <v>0</v>
      </c>
      <c r="S5" s="76">
        <f>'08結算'!E11</f>
        <v>0</v>
      </c>
      <c r="T5" s="117">
        <f>'08結算'!E14</f>
        <v>73768</v>
      </c>
      <c r="U5" s="111">
        <f>SUM(L5:T5)</f>
        <v>73768</v>
      </c>
    </row>
    <row r="6" spans="1:21" s="69" customFormat="1" ht="30" customHeight="1">
      <c r="A6" s="75" t="s">
        <v>64</v>
      </c>
      <c r="B6" s="67"/>
      <c r="C6" s="105">
        <f>T5</f>
        <v>73768</v>
      </c>
      <c r="D6" s="76">
        <f>'09結算'!B5</f>
        <v>39735</v>
      </c>
      <c r="E6" s="76">
        <f>'09結算'!B6</f>
        <v>0</v>
      </c>
      <c r="F6" s="76">
        <f>'09結算'!B7</f>
        <v>0</v>
      </c>
      <c r="G6" s="76">
        <f>'09結算'!B8</f>
        <v>0</v>
      </c>
      <c r="H6" s="106">
        <f>'09結算'!B9</f>
        <v>0</v>
      </c>
      <c r="I6" s="76">
        <f>'09結算'!B10</f>
        <v>0</v>
      </c>
      <c r="J6" s="126">
        <f>'09結算'!B11</f>
        <v>0</v>
      </c>
      <c r="K6" s="108">
        <f aca="true" t="shared" si="0" ref="K6:K16">SUM(C6:J6)</f>
        <v>113503</v>
      </c>
      <c r="L6" s="77">
        <f>'09結算'!E4</f>
        <v>14276</v>
      </c>
      <c r="M6" s="76">
        <f>'09結算'!E5</f>
        <v>0</v>
      </c>
      <c r="N6" s="76">
        <f>'09結算'!E6</f>
        <v>0</v>
      </c>
      <c r="O6" s="76">
        <f>'09結算'!E7</f>
        <v>0</v>
      </c>
      <c r="P6" s="76">
        <f>'09結算'!E8</f>
        <v>56116</v>
      </c>
      <c r="Q6" s="76">
        <f>'09結算'!E9</f>
        <v>14914</v>
      </c>
      <c r="R6" s="76">
        <f>'09結算'!E10</f>
        <v>0</v>
      </c>
      <c r="S6" s="76">
        <f>'09結算'!E11</f>
        <v>3629</v>
      </c>
      <c r="T6" s="80">
        <f>'09結算'!E14</f>
        <v>24568</v>
      </c>
      <c r="U6" s="78">
        <f aca="true" t="shared" si="1" ref="U6:U11">SUM(L6:T6)</f>
        <v>113503</v>
      </c>
    </row>
    <row r="7" spans="1:21" s="69" customFormat="1" ht="30" customHeight="1">
      <c r="A7" s="75" t="s">
        <v>65</v>
      </c>
      <c r="B7" s="67"/>
      <c r="C7" s="78">
        <f>T6</f>
        <v>24568</v>
      </c>
      <c r="D7" s="76">
        <f>'10結算'!B5</f>
        <v>231282</v>
      </c>
      <c r="E7" s="76">
        <f>'10結算'!B6</f>
        <v>0</v>
      </c>
      <c r="F7" s="76">
        <f>'10結算'!B7</f>
        <v>163200</v>
      </c>
      <c r="G7" s="76">
        <f>'10結算'!B8</f>
        <v>0</v>
      </c>
      <c r="H7" s="106">
        <f>'10結算'!B9</f>
        <v>100000</v>
      </c>
      <c r="I7" s="76">
        <f>'10結算'!B10</f>
        <v>0</v>
      </c>
      <c r="J7" s="126">
        <f>'10結算'!B11</f>
        <v>0</v>
      </c>
      <c r="K7" s="108">
        <f t="shared" si="0"/>
        <v>519050</v>
      </c>
      <c r="L7" s="77">
        <f>'10結算'!E4</f>
        <v>0</v>
      </c>
      <c r="M7" s="79">
        <f>'10結算'!E5</f>
        <v>218339</v>
      </c>
      <c r="N7" s="79">
        <f>'10結算'!E6</f>
        <v>61530</v>
      </c>
      <c r="O7" s="76">
        <f>'10結算'!E7</f>
        <v>9730</v>
      </c>
      <c r="P7" s="76">
        <f>'10結算'!E8</f>
        <v>56116</v>
      </c>
      <c r="Q7" s="76">
        <f>'10結算'!E9</f>
        <v>2432</v>
      </c>
      <c r="R7" s="76">
        <f>'10結算'!E10</f>
        <v>21200</v>
      </c>
      <c r="S7" s="76">
        <f>'10結算'!E11</f>
        <v>6300</v>
      </c>
      <c r="T7" s="80">
        <f>'10結算'!E14</f>
        <v>143403</v>
      </c>
      <c r="U7" s="78">
        <f t="shared" si="1"/>
        <v>519050</v>
      </c>
    </row>
    <row r="8" spans="1:21" s="69" customFormat="1" ht="30" customHeight="1">
      <c r="A8" s="75" t="s">
        <v>66</v>
      </c>
      <c r="B8" s="67"/>
      <c r="C8" s="78">
        <f>T7</f>
        <v>143403</v>
      </c>
      <c r="D8" s="76">
        <f>'11結算'!B5</f>
        <v>0</v>
      </c>
      <c r="E8" s="76">
        <f>'11結算'!B6</f>
        <v>0</v>
      </c>
      <c r="F8" s="76">
        <f>'11結算'!B7</f>
        <v>0</v>
      </c>
      <c r="G8" s="76">
        <f>'11結算'!B8</f>
        <v>0</v>
      </c>
      <c r="H8" s="76">
        <f>'11結算'!B9</f>
        <v>0</v>
      </c>
      <c r="I8" s="76">
        <f>'11結算'!B10</f>
        <v>0</v>
      </c>
      <c r="J8" s="126">
        <f>'11結算'!B11</f>
        <v>0</v>
      </c>
      <c r="K8" s="108">
        <f t="shared" si="0"/>
        <v>143403</v>
      </c>
      <c r="L8" s="77">
        <f>'11結算'!E4</f>
        <v>0</v>
      </c>
      <c r="M8" s="79">
        <f>'11結算'!E5</f>
        <v>0</v>
      </c>
      <c r="N8" s="79">
        <f>'11結算'!E6</f>
        <v>0</v>
      </c>
      <c r="O8" s="76">
        <f>'11結算'!E7</f>
        <v>0</v>
      </c>
      <c r="P8" s="76">
        <f>'11結算'!E8</f>
        <v>0</v>
      </c>
      <c r="Q8" s="76">
        <f>'11結算'!E9</f>
        <v>0</v>
      </c>
      <c r="R8" s="76">
        <f>'11結算'!E10</f>
        <v>0</v>
      </c>
      <c r="S8" s="76">
        <f>'11結算'!E11</f>
        <v>0</v>
      </c>
      <c r="T8" s="80">
        <f>'11結算'!E14</f>
        <v>143403</v>
      </c>
      <c r="U8" s="78">
        <f t="shared" si="1"/>
        <v>143403</v>
      </c>
    </row>
    <row r="9" spans="1:21" s="69" customFormat="1" ht="30" customHeight="1">
      <c r="A9" s="75" t="s">
        <v>67</v>
      </c>
      <c r="B9" s="67"/>
      <c r="C9" s="78">
        <f aca="true" t="shared" si="2" ref="C9:C15">T8</f>
        <v>143403</v>
      </c>
      <c r="D9" s="76">
        <f>'12結算'!B5</f>
        <v>0</v>
      </c>
      <c r="E9" s="76">
        <f>'12結算'!B6</f>
        <v>0</v>
      </c>
      <c r="F9" s="76">
        <f>'12結算'!B7</f>
        <v>0</v>
      </c>
      <c r="G9" s="76">
        <f>'12結算'!B8</f>
        <v>0</v>
      </c>
      <c r="H9" s="76">
        <f>'12結算'!B9</f>
        <v>0</v>
      </c>
      <c r="I9" s="76">
        <f>'12結算'!B10</f>
        <v>0</v>
      </c>
      <c r="J9" s="126">
        <f>'12結算'!B11</f>
        <v>0</v>
      </c>
      <c r="K9" s="108">
        <f t="shared" si="0"/>
        <v>143403</v>
      </c>
      <c r="L9" s="93">
        <f>'12結算'!E4</f>
        <v>0</v>
      </c>
      <c r="M9" s="76">
        <f>'12結算'!E5</f>
        <v>0</v>
      </c>
      <c r="N9" s="76">
        <f>'12結算'!E6</f>
        <v>0</v>
      </c>
      <c r="O9" s="76">
        <f>'12結算'!E7</f>
        <v>0</v>
      </c>
      <c r="P9" s="76">
        <f>'12結算'!E8</f>
        <v>0</v>
      </c>
      <c r="Q9" s="76">
        <f>'12結算'!E9</f>
        <v>0</v>
      </c>
      <c r="R9" s="76">
        <f>'12結算'!E10</f>
        <v>0</v>
      </c>
      <c r="S9" s="76">
        <f>'12結算'!E11</f>
        <v>0</v>
      </c>
      <c r="T9" s="118">
        <f>'12結算'!E14</f>
        <v>143403</v>
      </c>
      <c r="U9" s="78">
        <f t="shared" si="1"/>
        <v>143403</v>
      </c>
    </row>
    <row r="10" spans="1:21" s="69" customFormat="1" ht="30" customHeight="1">
      <c r="A10" s="75" t="s">
        <v>68</v>
      </c>
      <c r="B10" s="67"/>
      <c r="C10" s="78">
        <f t="shared" si="2"/>
        <v>143403</v>
      </c>
      <c r="D10" s="76">
        <f>'01結算'!B5</f>
        <v>0</v>
      </c>
      <c r="E10" s="76">
        <f>'01結算'!B6</f>
        <v>0</v>
      </c>
      <c r="F10" s="76">
        <f>'01結算'!B7</f>
        <v>0</v>
      </c>
      <c r="G10" s="76">
        <f>'01結算'!B8</f>
        <v>0</v>
      </c>
      <c r="H10" s="76">
        <f>'01結算'!B9</f>
        <v>0</v>
      </c>
      <c r="I10" s="76">
        <f>'01結算'!B10</f>
        <v>0</v>
      </c>
      <c r="J10" s="126">
        <f>'01結算'!B11</f>
        <v>0</v>
      </c>
      <c r="K10" s="108">
        <f t="shared" si="0"/>
        <v>143403</v>
      </c>
      <c r="L10" s="93">
        <f>'01結算'!E4</f>
        <v>0</v>
      </c>
      <c r="M10" s="76">
        <f>'01結算'!E5</f>
        <v>0</v>
      </c>
      <c r="N10" s="76">
        <f>'01結算'!E6</f>
        <v>0</v>
      </c>
      <c r="O10" s="76">
        <f>'01結算'!E7</f>
        <v>0</v>
      </c>
      <c r="P10" s="76">
        <f>'01結算'!E8</f>
        <v>0</v>
      </c>
      <c r="Q10" s="76">
        <f>'01結算'!E9</f>
        <v>0</v>
      </c>
      <c r="R10" s="76">
        <f>'01結算'!E10</f>
        <v>0</v>
      </c>
      <c r="S10" s="76">
        <f>'01結算'!E11</f>
        <v>0</v>
      </c>
      <c r="T10" s="80">
        <f>'01結算'!E14</f>
        <v>143403</v>
      </c>
      <c r="U10" s="78">
        <f t="shared" si="1"/>
        <v>143403</v>
      </c>
    </row>
    <row r="11" spans="1:21" s="69" customFormat="1" ht="30" customHeight="1">
      <c r="A11" s="75" t="s">
        <v>69</v>
      </c>
      <c r="B11" s="67"/>
      <c r="C11" s="78">
        <f t="shared" si="2"/>
        <v>143403</v>
      </c>
      <c r="D11" s="76">
        <f>'02結算'!B5</f>
        <v>0</v>
      </c>
      <c r="E11" s="76">
        <f>'02結算'!B6</f>
        <v>0</v>
      </c>
      <c r="F11" s="76">
        <f>'02結算'!B7</f>
        <v>0</v>
      </c>
      <c r="G11" s="76">
        <f>'02結算'!B8</f>
        <v>0</v>
      </c>
      <c r="H11" s="76">
        <f>'02結算'!B9</f>
        <v>0</v>
      </c>
      <c r="I11" s="76">
        <f>'02結算'!B10</f>
        <v>0</v>
      </c>
      <c r="J11" s="126">
        <f>'02結算'!B11</f>
        <v>0</v>
      </c>
      <c r="K11" s="108">
        <f t="shared" si="0"/>
        <v>143403</v>
      </c>
      <c r="L11" s="93">
        <f>'02結算'!E4</f>
        <v>0</v>
      </c>
      <c r="M11" s="76">
        <f>'02結算'!E5</f>
        <v>0</v>
      </c>
      <c r="N11" s="76">
        <f>'02結算'!E6</f>
        <v>0</v>
      </c>
      <c r="O11" s="76">
        <f>'02結算'!E7</f>
        <v>0</v>
      </c>
      <c r="P11" s="76">
        <f>'02結算'!E8</f>
        <v>0</v>
      </c>
      <c r="Q11" s="76">
        <f>'02結算'!E9</f>
        <v>0</v>
      </c>
      <c r="R11" s="76">
        <f>'02結算'!E10</f>
        <v>0</v>
      </c>
      <c r="S11" s="76">
        <f>'02結算'!E11</f>
        <v>0</v>
      </c>
      <c r="T11" s="118">
        <f>'02結算'!E14</f>
        <v>143403</v>
      </c>
      <c r="U11" s="78">
        <f t="shared" si="1"/>
        <v>143403</v>
      </c>
    </row>
    <row r="12" spans="1:21" s="69" customFormat="1" ht="30" customHeight="1">
      <c r="A12" s="75" t="s">
        <v>70</v>
      </c>
      <c r="B12" s="67"/>
      <c r="C12" s="78">
        <f t="shared" si="2"/>
        <v>143403</v>
      </c>
      <c r="D12" s="76">
        <f>'03結算'!B5</f>
        <v>0</v>
      </c>
      <c r="E12" s="76">
        <f>'03結算'!B6</f>
        <v>0</v>
      </c>
      <c r="F12" s="76">
        <f>'03結算'!B7</f>
        <v>0</v>
      </c>
      <c r="G12" s="76">
        <f>'03結算'!B8</f>
        <v>0</v>
      </c>
      <c r="H12" s="76">
        <f>'03結算'!B9</f>
        <v>0</v>
      </c>
      <c r="I12" s="76">
        <f>'03結算'!B10</f>
        <v>0</v>
      </c>
      <c r="J12" s="126">
        <f>'03結算'!B11</f>
        <v>0</v>
      </c>
      <c r="K12" s="108">
        <f t="shared" si="0"/>
        <v>143403</v>
      </c>
      <c r="L12" s="77">
        <f>'03結算'!E4</f>
        <v>0</v>
      </c>
      <c r="M12" s="79">
        <f>'03結算'!E5</f>
        <v>0</v>
      </c>
      <c r="N12" s="79">
        <f>'03結算'!E6</f>
        <v>0</v>
      </c>
      <c r="O12" s="79">
        <f>'03結算'!E7</f>
        <v>0</v>
      </c>
      <c r="P12" s="79">
        <f>'03結算'!E8</f>
        <v>0</v>
      </c>
      <c r="Q12" s="79">
        <f>'03結算'!E9</f>
        <v>0</v>
      </c>
      <c r="R12" s="79">
        <f>'03結算'!E10</f>
        <v>0</v>
      </c>
      <c r="S12" s="79">
        <f>'03結算'!E11</f>
        <v>0</v>
      </c>
      <c r="T12" s="118">
        <f>'03結算'!E14</f>
        <v>143403</v>
      </c>
      <c r="U12" s="78">
        <f>SUM(L12:T12)</f>
        <v>143403</v>
      </c>
    </row>
    <row r="13" spans="1:21" s="69" customFormat="1" ht="30" customHeight="1">
      <c r="A13" s="80" t="s">
        <v>71</v>
      </c>
      <c r="B13" s="67"/>
      <c r="C13" s="78">
        <f t="shared" si="2"/>
        <v>143403</v>
      </c>
      <c r="D13" s="76">
        <f>'04結算'!B5</f>
        <v>0</v>
      </c>
      <c r="E13" s="76">
        <f>'04結算'!B6</f>
        <v>0</v>
      </c>
      <c r="F13" s="76">
        <f>'04結算'!B7</f>
        <v>0</v>
      </c>
      <c r="G13" s="76">
        <f>'04結算'!B8</f>
        <v>0</v>
      </c>
      <c r="H13" s="76">
        <f>'04結算'!B9</f>
        <v>0</v>
      </c>
      <c r="I13" s="76">
        <f>'04結算'!B10</f>
        <v>0</v>
      </c>
      <c r="J13" s="126">
        <f>'04結算'!B11</f>
        <v>0</v>
      </c>
      <c r="K13" s="108">
        <f t="shared" si="0"/>
        <v>143403</v>
      </c>
      <c r="L13" s="93">
        <f>'04結算'!E4</f>
        <v>0</v>
      </c>
      <c r="M13" s="76">
        <f>'04結算'!E5</f>
        <v>0</v>
      </c>
      <c r="N13" s="76">
        <f>'04結算'!E6</f>
        <v>0</v>
      </c>
      <c r="O13" s="76">
        <f>'04結算'!E7</f>
        <v>0</v>
      </c>
      <c r="P13" s="76">
        <f>'04結算'!E8</f>
        <v>0</v>
      </c>
      <c r="Q13" s="76">
        <f>'04結算'!E9</f>
        <v>0</v>
      </c>
      <c r="R13" s="76">
        <f>'04結算'!E10</f>
        <v>0</v>
      </c>
      <c r="S13" s="76">
        <f>'04結算'!E11</f>
        <v>0</v>
      </c>
      <c r="T13" s="118">
        <f>'04結算'!E14</f>
        <v>143403</v>
      </c>
      <c r="U13" s="78">
        <f>SUM(L13:T13)</f>
        <v>143403</v>
      </c>
    </row>
    <row r="14" spans="1:21" s="69" customFormat="1" ht="30" customHeight="1">
      <c r="A14" s="75" t="s">
        <v>72</v>
      </c>
      <c r="B14" s="67"/>
      <c r="C14" s="78">
        <f t="shared" si="2"/>
        <v>143403</v>
      </c>
      <c r="D14" s="76">
        <f>'05結算'!B5</f>
        <v>0</v>
      </c>
      <c r="E14" s="76">
        <f>'05結算'!B6</f>
        <v>0</v>
      </c>
      <c r="F14" s="76">
        <f>'05結算'!B7</f>
        <v>0</v>
      </c>
      <c r="G14" s="76">
        <f>'05結算'!B8</f>
        <v>0</v>
      </c>
      <c r="H14" s="76">
        <f>'05結算'!B9</f>
        <v>0</v>
      </c>
      <c r="I14" s="76">
        <f>'05結算'!B10</f>
        <v>0</v>
      </c>
      <c r="J14" s="126">
        <f>'05結算'!B11</f>
        <v>0</v>
      </c>
      <c r="K14" s="108">
        <f t="shared" si="0"/>
        <v>143403</v>
      </c>
      <c r="L14" s="93">
        <f>'05結算'!E4</f>
        <v>0</v>
      </c>
      <c r="M14" s="76">
        <f>'05結算'!E5</f>
        <v>0</v>
      </c>
      <c r="N14" s="76">
        <f>'05結算'!E6</f>
        <v>0</v>
      </c>
      <c r="O14" s="76">
        <f>'05結算'!E7</f>
        <v>0</v>
      </c>
      <c r="P14" s="76">
        <f>'05結算'!E8</f>
        <v>0</v>
      </c>
      <c r="Q14" s="76">
        <f>'05結算'!E9</f>
        <v>0</v>
      </c>
      <c r="R14" s="76">
        <f>'05結算'!E10</f>
        <v>0</v>
      </c>
      <c r="S14" s="76">
        <f>'05結算'!E11</f>
        <v>0</v>
      </c>
      <c r="T14" s="118">
        <f>'05結算'!E14</f>
        <v>143403</v>
      </c>
      <c r="U14" s="78">
        <f>SUM(L14:T14)</f>
        <v>143403</v>
      </c>
    </row>
    <row r="15" spans="1:21" s="69" customFormat="1" ht="30" customHeight="1">
      <c r="A15" s="75" t="s">
        <v>73</v>
      </c>
      <c r="B15" s="67"/>
      <c r="C15" s="78">
        <f t="shared" si="2"/>
        <v>143403</v>
      </c>
      <c r="D15" s="76">
        <f>'06結算'!B5</f>
        <v>0</v>
      </c>
      <c r="E15" s="76">
        <f>'06結算'!B6</f>
        <v>0</v>
      </c>
      <c r="F15" s="76">
        <f>'06結算'!B7</f>
        <v>0</v>
      </c>
      <c r="G15" s="76">
        <f>'06結算'!B8</f>
        <v>0</v>
      </c>
      <c r="H15" s="76">
        <f>'06結算'!B9</f>
        <v>0</v>
      </c>
      <c r="I15" s="76">
        <f>'06結算'!B10</f>
        <v>0</v>
      </c>
      <c r="J15" s="126">
        <f>'06結算'!B11</f>
        <v>0</v>
      </c>
      <c r="K15" s="127">
        <f t="shared" si="0"/>
        <v>143403</v>
      </c>
      <c r="L15" s="93">
        <f>'06結算'!E4</f>
        <v>0</v>
      </c>
      <c r="M15" s="76">
        <f>'06結算'!E5</f>
        <v>0</v>
      </c>
      <c r="N15" s="76">
        <f>'06結算'!E6</f>
        <v>0</v>
      </c>
      <c r="O15" s="76">
        <f>'06結算'!E7</f>
        <v>0</v>
      </c>
      <c r="P15" s="76">
        <f>'06結算'!E8</f>
        <v>0</v>
      </c>
      <c r="Q15" s="76">
        <f>'06結算'!E9</f>
        <v>0</v>
      </c>
      <c r="R15" s="76">
        <f>'06結算'!E10</f>
        <v>0</v>
      </c>
      <c r="S15" s="76">
        <f>'06結算'!E11</f>
        <v>0</v>
      </c>
      <c r="T15" s="118">
        <f>'06結算'!E14</f>
        <v>143403</v>
      </c>
      <c r="U15" s="78">
        <f>SUM(L15:T15)</f>
        <v>143403</v>
      </c>
    </row>
    <row r="16" spans="1:21" s="69" customFormat="1" ht="39" customHeight="1">
      <c r="A16" s="146" t="s">
        <v>74</v>
      </c>
      <c r="B16" s="67" t="s">
        <v>75</v>
      </c>
      <c r="C16" s="78">
        <f>C4</f>
        <v>73768</v>
      </c>
      <c r="D16" s="81">
        <f aca="true" t="shared" si="3" ref="D16:J16">SUM(D4:D15)</f>
        <v>271017</v>
      </c>
      <c r="E16" s="81">
        <f t="shared" si="3"/>
        <v>0</v>
      </c>
      <c r="F16" s="81">
        <f t="shared" si="3"/>
        <v>163200</v>
      </c>
      <c r="G16" s="81">
        <f t="shared" si="3"/>
        <v>0</v>
      </c>
      <c r="H16" s="81">
        <f t="shared" si="3"/>
        <v>100000</v>
      </c>
      <c r="I16" s="81">
        <f t="shared" si="3"/>
        <v>0</v>
      </c>
      <c r="J16" s="81">
        <f t="shared" si="3"/>
        <v>0</v>
      </c>
      <c r="K16" s="127">
        <f t="shared" si="0"/>
        <v>607985</v>
      </c>
      <c r="L16" s="112">
        <f>SUM(L4:L15)</f>
        <v>14276</v>
      </c>
      <c r="M16" s="81">
        <f aca="true" t="shared" si="4" ref="M16:S16">SUM(M4:M15)</f>
        <v>218339</v>
      </c>
      <c r="N16" s="81">
        <f t="shared" si="4"/>
        <v>61530</v>
      </c>
      <c r="O16" s="81">
        <f t="shared" si="4"/>
        <v>9730</v>
      </c>
      <c r="P16" s="81">
        <f t="shared" si="4"/>
        <v>112232</v>
      </c>
      <c r="Q16" s="81">
        <f t="shared" si="4"/>
        <v>17346</v>
      </c>
      <c r="R16" s="81">
        <f t="shared" si="4"/>
        <v>21200</v>
      </c>
      <c r="S16" s="81">
        <f t="shared" si="4"/>
        <v>9929</v>
      </c>
      <c r="T16" s="78">
        <f>T15</f>
        <v>143403</v>
      </c>
      <c r="U16" s="78">
        <f>SUM(L16:T16)</f>
        <v>607985</v>
      </c>
    </row>
    <row r="17" spans="1:21" s="69" customFormat="1" ht="41.25" customHeight="1">
      <c r="A17" s="147"/>
      <c r="B17" s="70" t="s">
        <v>179</v>
      </c>
      <c r="C17" s="82">
        <f>C16/K16</f>
        <v>0.12133194075511732</v>
      </c>
      <c r="D17" s="82">
        <f>D16/K16</f>
        <v>0.4457626421704483</v>
      </c>
      <c r="E17" s="82">
        <f>E16/K16</f>
        <v>0</v>
      </c>
      <c r="F17" s="82">
        <f>F16/K16</f>
        <v>0.26842767502487724</v>
      </c>
      <c r="G17" s="82">
        <f>G16/K16</f>
        <v>0</v>
      </c>
      <c r="H17" s="82">
        <f>H16/K16</f>
        <v>0.16447774204955715</v>
      </c>
      <c r="I17" s="82">
        <f>I16/K16</f>
        <v>0</v>
      </c>
      <c r="J17" s="82"/>
      <c r="K17" s="128">
        <f>(C16+D16+E16+F16+G16+H16+I16)/K16</f>
        <v>1</v>
      </c>
      <c r="L17" s="83">
        <f>L16/(U16-T16)</f>
        <v>0.0307286980554563</v>
      </c>
      <c r="M17" s="82">
        <f>M16/(U16-T16)</f>
        <v>0.4699687030491926</v>
      </c>
      <c r="N17" s="82">
        <f>N16/(U16-T16)</f>
        <v>0.13244163570693657</v>
      </c>
      <c r="O17" s="82">
        <f>O16/(U16-T16)</f>
        <v>0.020943557864919433</v>
      </c>
      <c r="P17" s="82">
        <f>P16/(U16-T16)</f>
        <v>0.24157629869431016</v>
      </c>
      <c r="Q17" s="82">
        <f>Q16/(U16-T16)</f>
        <v>0.03733678876925925</v>
      </c>
      <c r="R17" s="82">
        <f>R16/(U16-T16)</f>
        <v>0.04563241795850894</v>
      </c>
      <c r="S17" s="82">
        <f>S16/(U16-T16)</f>
        <v>0.021371899901416757</v>
      </c>
      <c r="T17" s="119" t="s">
        <v>214</v>
      </c>
      <c r="U17" s="120">
        <f>(L16+M16+N16+O16+Q16+R16+S16)/(U16-T16)</f>
        <v>0.7584237013056898</v>
      </c>
    </row>
    <row r="18" spans="1:21" ht="82.5" customHeight="1">
      <c r="A18" s="84" t="s">
        <v>77</v>
      </c>
      <c r="B18" s="148" t="s">
        <v>231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 ht="33.75" customHeight="1">
      <c r="A19" s="141" t="s">
        <v>180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1:21" ht="132.75" customHeight="1">
      <c r="A20" s="142" t="s">
        <v>232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</row>
  </sheetData>
  <sheetProtection sheet="1" objects="1" scenarios="1"/>
  <mergeCells count="10">
    <mergeCell ref="A19:U19"/>
    <mergeCell ref="A20:U20"/>
    <mergeCell ref="A1:H1"/>
    <mergeCell ref="I1:U1"/>
    <mergeCell ref="A16:A17"/>
    <mergeCell ref="B18:U18"/>
    <mergeCell ref="A2:A3"/>
    <mergeCell ref="B2:B3"/>
    <mergeCell ref="C2:K2"/>
    <mergeCell ref="L2:U2"/>
  </mergeCells>
  <printOptions/>
  <pageMargins left="0.7480314960629921" right="0.1968503937007874" top="0.5905511811023623" bottom="0.3937007874015748" header="0.5118110236220472" footer="0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15" sqref="E15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6.25" thickBot="1">
      <c r="A1" s="173" t="str">
        <f>'02結算'!A1:C1</f>
        <v>嘉義縣義竹鄉義竹國民小學</v>
      </c>
      <c r="B1" s="173"/>
      <c r="C1" s="173"/>
      <c r="D1" s="172" t="s">
        <v>255</v>
      </c>
      <c r="E1" s="172"/>
      <c r="F1" s="172"/>
      <c r="G1" s="172"/>
      <c r="H1" s="172"/>
    </row>
    <row r="2" spans="1:8" ht="25.5" customHeight="1">
      <c r="A2" s="178" t="s">
        <v>102</v>
      </c>
      <c r="B2" s="179"/>
      <c r="C2" s="180"/>
      <c r="D2" s="181" t="s">
        <v>103</v>
      </c>
      <c r="E2" s="179"/>
      <c r="F2" s="180"/>
      <c r="G2" s="181" t="s">
        <v>80</v>
      </c>
      <c r="H2" s="182"/>
    </row>
    <row r="3" spans="1:8" ht="25.5" customHeight="1">
      <c r="A3" s="3" t="s">
        <v>104</v>
      </c>
      <c r="B3" s="87" t="s">
        <v>105</v>
      </c>
      <c r="C3" s="4" t="s">
        <v>106</v>
      </c>
      <c r="D3" s="4" t="s">
        <v>107</v>
      </c>
      <c r="E3" s="87" t="s">
        <v>108</v>
      </c>
      <c r="F3" s="4" t="s">
        <v>76</v>
      </c>
      <c r="G3" s="87" t="s">
        <v>108</v>
      </c>
      <c r="H3" s="65" t="s">
        <v>76</v>
      </c>
    </row>
    <row r="4" spans="1:8" ht="25.5" customHeight="1">
      <c r="A4" s="3" t="s">
        <v>87</v>
      </c>
      <c r="B4" s="88">
        <f>'03分類帳'!P4</f>
        <v>143403</v>
      </c>
      <c r="C4" s="167" t="s">
        <v>218</v>
      </c>
      <c r="D4" s="4" t="s">
        <v>161</v>
      </c>
      <c r="E4" s="88">
        <f>'03分類帳'!G48</f>
        <v>0</v>
      </c>
      <c r="F4" s="89" t="e">
        <f>E4/E13</f>
        <v>#DIV/0!</v>
      </c>
      <c r="G4" s="88">
        <f>'03分類帳'!G49</f>
        <v>14276</v>
      </c>
      <c r="H4" s="121">
        <f>G4/G13</f>
        <v>0.0307286980554563</v>
      </c>
    </row>
    <row r="5" spans="1:8" ht="25.5" customHeight="1">
      <c r="A5" s="3" t="s">
        <v>89</v>
      </c>
      <c r="B5" s="88">
        <f>'03分類帳'!F52</f>
        <v>0</v>
      </c>
      <c r="C5" s="168"/>
      <c r="D5" s="4" t="s">
        <v>162</v>
      </c>
      <c r="E5" s="88">
        <f>'03分類帳'!H48</f>
        <v>0</v>
      </c>
      <c r="F5" s="89" t="e">
        <f>E5/E13</f>
        <v>#DIV/0!</v>
      </c>
      <c r="G5" s="88">
        <f>'03分類帳'!H49</f>
        <v>218339</v>
      </c>
      <c r="H5" s="121">
        <f>G5/G13</f>
        <v>0.4699687030491926</v>
      </c>
    </row>
    <row r="6" spans="1:8" ht="29.25" customHeight="1">
      <c r="A6" s="124" t="s">
        <v>91</v>
      </c>
      <c r="B6" s="88">
        <f>'03分類帳'!G52</f>
        <v>0</v>
      </c>
      <c r="C6" s="168"/>
      <c r="D6" s="4" t="s">
        <v>163</v>
      </c>
      <c r="E6" s="88">
        <f>'03分類帳'!I48</f>
        <v>0</v>
      </c>
      <c r="F6" s="89" t="e">
        <f>E6/E13</f>
        <v>#DIV/0!</v>
      </c>
      <c r="G6" s="88">
        <f>'03分類帳'!I49</f>
        <v>61530</v>
      </c>
      <c r="H6" s="121">
        <f>G6/G13</f>
        <v>0.13244163570693657</v>
      </c>
    </row>
    <row r="7" spans="1:8" ht="30.75" customHeight="1">
      <c r="A7" s="125" t="s">
        <v>211</v>
      </c>
      <c r="B7" s="88">
        <f>'03分類帳'!H52</f>
        <v>0</v>
      </c>
      <c r="C7" s="168"/>
      <c r="D7" s="4" t="s">
        <v>164</v>
      </c>
      <c r="E7" s="88">
        <f>'03分類帳'!J48</f>
        <v>0</v>
      </c>
      <c r="F7" s="89" t="e">
        <f>E7/E13</f>
        <v>#DIV/0!</v>
      </c>
      <c r="G7" s="88">
        <f>'03分類帳'!J49</f>
        <v>9730</v>
      </c>
      <c r="H7" s="121">
        <f>G7/G13</f>
        <v>0.020943557864919433</v>
      </c>
    </row>
    <row r="8" spans="1:8" ht="30.75" customHeight="1">
      <c r="A8" s="125" t="s">
        <v>196</v>
      </c>
      <c r="B8" s="88">
        <f>'03分類帳'!I52</f>
        <v>0</v>
      </c>
      <c r="C8" s="168"/>
      <c r="D8" s="4" t="s">
        <v>165</v>
      </c>
      <c r="E8" s="88">
        <f>'03分類帳'!K48</f>
        <v>0</v>
      </c>
      <c r="F8" s="89" t="e">
        <f>E8/E13</f>
        <v>#DIV/0!</v>
      </c>
      <c r="G8" s="88">
        <f>'03分類帳'!K49</f>
        <v>112232</v>
      </c>
      <c r="H8" s="121">
        <f>G8/G13</f>
        <v>0.24157629869431016</v>
      </c>
    </row>
    <row r="9" spans="1:8" ht="32.25" customHeight="1">
      <c r="A9" s="125" t="s">
        <v>217</v>
      </c>
      <c r="B9" s="88">
        <f>'03分類帳'!J52</f>
        <v>0</v>
      </c>
      <c r="C9" s="168"/>
      <c r="D9" s="4" t="s">
        <v>166</v>
      </c>
      <c r="E9" s="88">
        <f>'03分類帳'!L48</f>
        <v>0</v>
      </c>
      <c r="F9" s="89" t="e">
        <f>E9/E13</f>
        <v>#DIV/0!</v>
      </c>
      <c r="G9" s="88">
        <f>'03分類帳'!L49</f>
        <v>17346</v>
      </c>
      <c r="H9" s="121">
        <f>G9/G13</f>
        <v>0.03733678876925925</v>
      </c>
    </row>
    <row r="10" spans="1:8" ht="30" customHeight="1">
      <c r="A10" s="3" t="s">
        <v>168</v>
      </c>
      <c r="B10" s="88">
        <f>'03分類帳'!K52</f>
        <v>0</v>
      </c>
      <c r="C10" s="168"/>
      <c r="D10" s="4" t="s">
        <v>167</v>
      </c>
      <c r="E10" s="88">
        <f>'03分類帳'!M48</f>
        <v>0</v>
      </c>
      <c r="F10" s="89" t="e">
        <f>E10/E13</f>
        <v>#DIV/0!</v>
      </c>
      <c r="G10" s="88">
        <f>'03分類帳'!M49</f>
        <v>21200</v>
      </c>
      <c r="H10" s="121">
        <f>G10/G13</f>
        <v>0.04563241795850894</v>
      </c>
    </row>
    <row r="11" spans="1:8" ht="36" customHeight="1">
      <c r="A11" s="64" t="s">
        <v>234</v>
      </c>
      <c r="B11" s="88">
        <f>'03分類帳'!L52</f>
        <v>0</v>
      </c>
      <c r="C11" s="168"/>
      <c r="D11" s="4" t="s">
        <v>169</v>
      </c>
      <c r="E11" s="88">
        <f>'03分類帳'!N48</f>
        <v>0</v>
      </c>
      <c r="F11" s="89" t="e">
        <f>E11/E13</f>
        <v>#DIV/0!</v>
      </c>
      <c r="G11" s="88">
        <f>'03分類帳'!N49</f>
        <v>9929</v>
      </c>
      <c r="H11" s="121">
        <f>G11/G13</f>
        <v>0.021371899901416757</v>
      </c>
    </row>
    <row r="12" spans="1:8" ht="20.25" customHeight="1">
      <c r="A12" s="3"/>
      <c r="B12" s="88">
        <f>'03分類帳'!M52</f>
        <v>0</v>
      </c>
      <c r="C12" s="169" t="s">
        <v>216</v>
      </c>
      <c r="D12" s="64"/>
      <c r="E12" s="88"/>
      <c r="F12" s="89"/>
      <c r="G12" s="88"/>
      <c r="H12" s="121"/>
    </row>
    <row r="13" spans="1:8" ht="33" customHeight="1">
      <c r="A13" s="3"/>
      <c r="B13" s="88">
        <f>'03分類帳'!N52</f>
        <v>0</v>
      </c>
      <c r="C13" s="169"/>
      <c r="D13" s="4" t="s">
        <v>170</v>
      </c>
      <c r="E13" s="88">
        <f>SUM(E4:E12)</f>
        <v>0</v>
      </c>
      <c r="F13" s="89" t="e">
        <f>E13/E13</f>
        <v>#DIV/0!</v>
      </c>
      <c r="G13" s="88">
        <f>SUM(G4:G12)</f>
        <v>464582</v>
      </c>
      <c r="H13" s="122">
        <f>G13/G13</f>
        <v>1</v>
      </c>
    </row>
    <row r="14" spans="1:8" ht="32.25" customHeight="1">
      <c r="A14" s="3" t="s">
        <v>171</v>
      </c>
      <c r="B14" s="88">
        <f>SUM(B5:B13)</f>
        <v>0</v>
      </c>
      <c r="C14" s="169"/>
      <c r="D14" s="4" t="s">
        <v>172</v>
      </c>
      <c r="E14" s="88">
        <f>'03分類帳'!P49</f>
        <v>143403</v>
      </c>
      <c r="F14" s="89"/>
      <c r="G14" s="88">
        <f>E14</f>
        <v>143403</v>
      </c>
      <c r="H14" s="123"/>
    </row>
    <row r="15" spans="1:8" ht="33" customHeight="1">
      <c r="A15" s="3" t="s">
        <v>173</v>
      </c>
      <c r="B15" s="88">
        <f>B14+B4</f>
        <v>143403</v>
      </c>
      <c r="C15" s="170"/>
      <c r="D15" s="4" t="s">
        <v>173</v>
      </c>
      <c r="E15" s="88">
        <f>E13+E14</f>
        <v>143403</v>
      </c>
      <c r="F15" s="90" t="e">
        <f>SUM(F4:F11)</f>
        <v>#DIV/0!</v>
      </c>
      <c r="G15" s="88">
        <f>G13+G14</f>
        <v>607985</v>
      </c>
      <c r="H15" s="122">
        <f>SUM(H4:H11)</f>
        <v>1</v>
      </c>
    </row>
    <row r="16" spans="1:8" ht="66.75" customHeight="1" thickBot="1">
      <c r="A16" s="91" t="s">
        <v>174</v>
      </c>
      <c r="B16" s="174" t="s">
        <v>175</v>
      </c>
      <c r="C16" s="175"/>
      <c r="D16" s="175"/>
      <c r="E16" s="175"/>
      <c r="F16" s="175"/>
      <c r="G16" s="175"/>
      <c r="H16" s="176"/>
    </row>
    <row r="17" spans="1:8" ht="27" customHeight="1">
      <c r="A17" s="177" t="s">
        <v>177</v>
      </c>
      <c r="B17" s="177"/>
      <c r="C17" s="177"/>
      <c r="D17" s="177"/>
      <c r="E17" s="177"/>
      <c r="F17" s="177"/>
      <c r="G17" s="177"/>
      <c r="H17" s="17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7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10.625" style="32" customWidth="1"/>
    <col min="9" max="11" width="8.625" style="32" customWidth="1"/>
    <col min="12" max="12" width="9.50390625" style="32" customWidth="1"/>
    <col min="13" max="13" width="8.875" style="32" customWidth="1"/>
    <col min="14" max="14" width="8.625" style="32" customWidth="1"/>
    <col min="15" max="15" width="10.00390625" style="32" customWidth="1"/>
    <col min="16" max="16" width="11.50390625" style="32" customWidth="1"/>
    <col min="17" max="17" width="6.50390625" style="32" customWidth="1"/>
    <col min="18" max="16384" width="8.875" style="32" customWidth="1"/>
  </cols>
  <sheetData>
    <row r="1" spans="1:16" ht="33" customHeight="1">
      <c r="A1" s="156" t="str">
        <f>'03分類帳'!A1:I1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257</v>
      </c>
      <c r="K1" s="154"/>
      <c r="L1" s="154"/>
      <c r="M1" s="154"/>
      <c r="N1" s="154"/>
      <c r="O1" s="154"/>
      <c r="P1" s="155"/>
    </row>
    <row r="2" spans="1:16" s="33" customFormat="1" ht="16.5">
      <c r="A2" s="183" t="str">
        <f>'01分類帳'!A2:B2</f>
        <v>104年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4</v>
      </c>
      <c r="B4" s="2">
        <v>1</v>
      </c>
      <c r="C4" s="1" t="s">
        <v>37</v>
      </c>
      <c r="D4" s="1" t="s">
        <v>37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'03分類帳'!P49</f>
        <v>143403</v>
      </c>
    </row>
    <row r="5" spans="1:16" s="34" customFormat="1" ht="19.5" customHeight="1">
      <c r="A5" s="2"/>
      <c r="B5" s="2"/>
      <c r="C5" s="1"/>
      <c r="D5" s="1"/>
      <c r="E5" s="25" t="s">
        <v>48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143403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143403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143403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6.25" customHeight="1">
      <c r="A49" s="36"/>
      <c r="B49" s="36"/>
      <c r="C49" s="37"/>
      <c r="D49" s="15"/>
      <c r="E49" s="14" t="s">
        <v>32</v>
      </c>
      <c r="F49" s="15">
        <f>'03分類帳'!F49+'04分類帳'!F48</f>
        <v>607985</v>
      </c>
      <c r="G49" s="15">
        <f>'03分類帳'!G49+'04分類帳'!G48</f>
        <v>14276</v>
      </c>
      <c r="H49" s="15">
        <f>'03分類帳'!H49+'04分類帳'!H48</f>
        <v>218339</v>
      </c>
      <c r="I49" s="15">
        <f>'03分類帳'!I49+'04分類帳'!I48</f>
        <v>61530</v>
      </c>
      <c r="J49" s="15">
        <f>'03分類帳'!J49+'04分類帳'!J48</f>
        <v>9730</v>
      </c>
      <c r="K49" s="15">
        <f>'03分類帳'!K49+'04分類帳'!K48</f>
        <v>112232</v>
      </c>
      <c r="L49" s="15">
        <f>'03分類帳'!L49+'04分類帳'!L48</f>
        <v>17346</v>
      </c>
      <c r="M49" s="15">
        <f>'03分類帳'!M49+'04分類帳'!M48</f>
        <v>21200</v>
      </c>
      <c r="N49" s="15">
        <f>'03分類帳'!N49+'04分類帳'!N48</f>
        <v>9929</v>
      </c>
      <c r="O49" s="15">
        <f t="shared" si="0"/>
        <v>464582</v>
      </c>
      <c r="P49" s="15">
        <f>F49-O49</f>
        <v>143403</v>
      </c>
    </row>
    <row r="50" spans="1:16" ht="42.7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.75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256</v>
      </c>
      <c r="M51" s="5"/>
      <c r="N51" s="5"/>
      <c r="O51" s="158" t="s">
        <v>193</v>
      </c>
      <c r="P51" s="159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'03結算'!A1:C1</f>
        <v>嘉義縣義竹鄉義竹國民小學</v>
      </c>
      <c r="B1" s="166"/>
      <c r="C1" s="166"/>
      <c r="D1" s="165" t="s">
        <v>258</v>
      </c>
      <c r="E1" s="165"/>
      <c r="F1" s="165"/>
      <c r="G1" s="165"/>
      <c r="H1" s="165"/>
    </row>
    <row r="2" spans="1:8" ht="25.5" customHeight="1">
      <c r="A2" s="162" t="s">
        <v>123</v>
      </c>
      <c r="B2" s="162"/>
      <c r="C2" s="162"/>
      <c r="D2" s="162" t="s">
        <v>124</v>
      </c>
      <c r="E2" s="162"/>
      <c r="F2" s="162"/>
      <c r="G2" s="162" t="s">
        <v>80</v>
      </c>
      <c r="H2" s="162"/>
    </row>
    <row r="3" spans="1:8" ht="25.5" customHeight="1">
      <c r="A3" s="4" t="s">
        <v>125</v>
      </c>
      <c r="B3" s="87" t="s">
        <v>126</v>
      </c>
      <c r="C3" s="4" t="s">
        <v>127</v>
      </c>
      <c r="D3" s="4" t="s">
        <v>128</v>
      </c>
      <c r="E3" s="87" t="s">
        <v>129</v>
      </c>
      <c r="F3" s="4" t="s">
        <v>130</v>
      </c>
      <c r="G3" s="87" t="s">
        <v>129</v>
      </c>
      <c r="H3" s="4" t="s">
        <v>130</v>
      </c>
    </row>
    <row r="4" spans="1:8" ht="25.5" customHeight="1">
      <c r="A4" s="4" t="s">
        <v>87</v>
      </c>
      <c r="B4" s="88">
        <f>'04分類帳'!P4</f>
        <v>143403</v>
      </c>
      <c r="C4" s="163" t="s">
        <v>218</v>
      </c>
      <c r="D4" s="4" t="s">
        <v>161</v>
      </c>
      <c r="E4" s="88">
        <f>'04分類帳'!G48</f>
        <v>0</v>
      </c>
      <c r="F4" s="89" t="e">
        <f>E4/E13</f>
        <v>#DIV/0!</v>
      </c>
      <c r="G4" s="88">
        <f>'04分類帳'!G49</f>
        <v>14276</v>
      </c>
      <c r="H4" s="89">
        <f>G4/G13</f>
        <v>0.0307286980554563</v>
      </c>
    </row>
    <row r="5" spans="1:8" ht="25.5" customHeight="1">
      <c r="A5" s="4" t="s">
        <v>89</v>
      </c>
      <c r="B5" s="88">
        <f>'04分類帳'!F52</f>
        <v>0</v>
      </c>
      <c r="C5" s="163"/>
      <c r="D5" s="4" t="s">
        <v>162</v>
      </c>
      <c r="E5" s="88">
        <f>'04分類帳'!H48</f>
        <v>0</v>
      </c>
      <c r="F5" s="89" t="e">
        <f>E5/E13</f>
        <v>#DIV/0!</v>
      </c>
      <c r="G5" s="88">
        <f>'04分類帳'!H49</f>
        <v>218339</v>
      </c>
      <c r="H5" s="89">
        <f>G5/G13</f>
        <v>0.4699687030491926</v>
      </c>
    </row>
    <row r="6" spans="1:8" ht="29.25" customHeight="1">
      <c r="A6" s="5" t="s">
        <v>91</v>
      </c>
      <c r="B6" s="88">
        <f>'04分類帳'!G52</f>
        <v>0</v>
      </c>
      <c r="C6" s="163"/>
      <c r="D6" s="4" t="s">
        <v>163</v>
      </c>
      <c r="E6" s="88">
        <f>'04分類帳'!I48</f>
        <v>0</v>
      </c>
      <c r="F6" s="89" t="e">
        <f>E6/E13</f>
        <v>#DIV/0!</v>
      </c>
      <c r="G6" s="88">
        <f>'04分類帳'!I49</f>
        <v>61530</v>
      </c>
      <c r="H6" s="89">
        <f>G6/G13</f>
        <v>0.13244163570693657</v>
      </c>
    </row>
    <row r="7" spans="1:8" ht="30.75" customHeight="1">
      <c r="A7" s="99" t="s">
        <v>211</v>
      </c>
      <c r="B7" s="88">
        <f>'04分類帳'!H52</f>
        <v>0</v>
      </c>
      <c r="C7" s="163"/>
      <c r="D7" s="4" t="s">
        <v>164</v>
      </c>
      <c r="E7" s="88">
        <f>'04分類帳'!J48</f>
        <v>0</v>
      </c>
      <c r="F7" s="89" t="e">
        <f>E7/E13</f>
        <v>#DIV/0!</v>
      </c>
      <c r="G7" s="88">
        <f>'04分類帳'!J49</f>
        <v>9730</v>
      </c>
      <c r="H7" s="89">
        <f>G7/G13</f>
        <v>0.020943557864919433</v>
      </c>
    </row>
    <row r="8" spans="1:8" ht="33" customHeight="1">
      <c r="A8" s="99" t="s">
        <v>196</v>
      </c>
      <c r="B8" s="88">
        <f>'04分類帳'!I52</f>
        <v>0</v>
      </c>
      <c r="C8" s="163"/>
      <c r="D8" s="4" t="s">
        <v>165</v>
      </c>
      <c r="E8" s="88">
        <f>'04分類帳'!K48</f>
        <v>0</v>
      </c>
      <c r="F8" s="89" t="e">
        <f>E8/E13</f>
        <v>#DIV/0!</v>
      </c>
      <c r="G8" s="88">
        <f>'04分類帳'!K49</f>
        <v>112232</v>
      </c>
      <c r="H8" s="89">
        <f>G8/G13</f>
        <v>0.24157629869431016</v>
      </c>
    </row>
    <row r="9" spans="1:8" ht="33" customHeight="1">
      <c r="A9" s="99" t="s">
        <v>217</v>
      </c>
      <c r="B9" s="88">
        <f>'04分類帳'!J52</f>
        <v>0</v>
      </c>
      <c r="C9" s="163"/>
      <c r="D9" s="4" t="s">
        <v>166</v>
      </c>
      <c r="E9" s="88">
        <f>'04分類帳'!L48</f>
        <v>0</v>
      </c>
      <c r="F9" s="89" t="e">
        <f>E9/E13</f>
        <v>#DIV/0!</v>
      </c>
      <c r="G9" s="88">
        <f>'04分類帳'!L49</f>
        <v>17346</v>
      </c>
      <c r="H9" s="89">
        <f>G9/G13</f>
        <v>0.03733678876925925</v>
      </c>
    </row>
    <row r="10" spans="1:8" ht="36" customHeight="1">
      <c r="A10" s="4" t="s">
        <v>168</v>
      </c>
      <c r="B10" s="88">
        <f>'04分類帳'!K52</f>
        <v>0</v>
      </c>
      <c r="C10" s="163"/>
      <c r="D10" s="4" t="s">
        <v>167</v>
      </c>
      <c r="E10" s="88">
        <f>'04分類帳'!M48</f>
        <v>0</v>
      </c>
      <c r="F10" s="89" t="e">
        <f>E10/E13</f>
        <v>#DIV/0!</v>
      </c>
      <c r="G10" s="88">
        <f>'04分類帳'!M49</f>
        <v>21200</v>
      </c>
      <c r="H10" s="89">
        <f>G10/G13</f>
        <v>0.04563241795850894</v>
      </c>
    </row>
    <row r="11" spans="1:8" ht="31.5" customHeight="1">
      <c r="A11" s="64" t="s">
        <v>234</v>
      </c>
      <c r="B11" s="88">
        <f>'04分類帳'!L52</f>
        <v>0</v>
      </c>
      <c r="C11" s="167"/>
      <c r="D11" s="4" t="s">
        <v>169</v>
      </c>
      <c r="E11" s="88">
        <f>'04分類帳'!N48</f>
        <v>0</v>
      </c>
      <c r="F11" s="89" t="e">
        <f>E11/E13</f>
        <v>#DIV/0!</v>
      </c>
      <c r="G11" s="88">
        <f>'04分類帳'!N49</f>
        <v>9929</v>
      </c>
      <c r="H11" s="89">
        <f>G11/G13</f>
        <v>0.021371899901416757</v>
      </c>
    </row>
    <row r="12" spans="1:8" ht="21" customHeight="1">
      <c r="A12" s="4"/>
      <c r="B12" s="88">
        <f>'04分類帳'!M52</f>
        <v>0</v>
      </c>
      <c r="C12" s="170" t="s">
        <v>95</v>
      </c>
      <c r="D12" s="4"/>
      <c r="E12" s="88"/>
      <c r="F12" s="89"/>
      <c r="G12" s="88"/>
      <c r="H12" s="89"/>
    </row>
    <row r="13" spans="1:8" ht="29.25" customHeight="1">
      <c r="A13" s="4"/>
      <c r="B13" s="88">
        <f>'04分類帳'!N52</f>
        <v>0</v>
      </c>
      <c r="C13" s="184"/>
      <c r="D13" s="4" t="s">
        <v>170</v>
      </c>
      <c r="E13" s="88">
        <f>SUM(E4:E12)</f>
        <v>0</v>
      </c>
      <c r="F13" s="89" t="e">
        <f>E13/E13</f>
        <v>#DIV/0!</v>
      </c>
      <c r="G13" s="88">
        <f>SUM(G4:G12)</f>
        <v>464582</v>
      </c>
      <c r="H13" s="90">
        <f>G13/G13</f>
        <v>1</v>
      </c>
    </row>
    <row r="14" spans="1:8" ht="34.5" customHeight="1">
      <c r="A14" s="4" t="s">
        <v>171</v>
      </c>
      <c r="B14" s="88">
        <f>SUM(B5:B13)</f>
        <v>0</v>
      </c>
      <c r="C14" s="184"/>
      <c r="D14" s="4" t="s">
        <v>172</v>
      </c>
      <c r="E14" s="88">
        <f>'04分類帳'!P49</f>
        <v>143403</v>
      </c>
      <c r="F14" s="89"/>
      <c r="G14" s="88">
        <f>E14</f>
        <v>143403</v>
      </c>
      <c r="H14" s="95"/>
    </row>
    <row r="15" spans="1:8" ht="32.25" customHeight="1">
      <c r="A15" s="4" t="s">
        <v>173</v>
      </c>
      <c r="B15" s="88">
        <f>B14+B4</f>
        <v>143403</v>
      </c>
      <c r="C15" s="184"/>
      <c r="D15" s="4" t="s">
        <v>173</v>
      </c>
      <c r="E15" s="88">
        <f>E13+E14</f>
        <v>143403</v>
      </c>
      <c r="F15" s="90" t="e">
        <f>SUM(F4:F11)</f>
        <v>#DIV/0!</v>
      </c>
      <c r="G15" s="88">
        <f>G13+G14</f>
        <v>607985</v>
      </c>
      <c r="H15" s="90">
        <f>SUM(H4:H11)</f>
        <v>1</v>
      </c>
    </row>
    <row r="16" spans="1:8" ht="66.75" customHeight="1">
      <c r="A16" s="4" t="s">
        <v>174</v>
      </c>
      <c r="B16" s="163" t="s">
        <v>175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176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1.00390625" style="32" customWidth="1"/>
    <col min="7" max="7" width="8.50390625" style="32" customWidth="1"/>
    <col min="8" max="8" width="10.875" style="32" customWidth="1"/>
    <col min="9" max="9" width="8.75390625" style="32" customWidth="1"/>
    <col min="10" max="10" width="8.50390625" style="32" customWidth="1"/>
    <col min="11" max="13" width="9.00390625" style="32" customWidth="1"/>
    <col min="14" max="14" width="8.625" style="32" customWidth="1"/>
    <col min="15" max="15" width="10.50390625" style="32" customWidth="1"/>
    <col min="16" max="16" width="11.375" style="32" customWidth="1"/>
    <col min="17" max="17" width="8.50390625" style="32" customWidth="1"/>
    <col min="18" max="16384" width="8.875" style="32" customWidth="1"/>
  </cols>
  <sheetData>
    <row r="1" spans="1:16" ht="33" customHeight="1">
      <c r="A1" s="156" t="str">
        <f>'04分類帳'!A1:I1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259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'01分類帳'!A2:B2</f>
        <v>104年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5</v>
      </c>
      <c r="B4" s="2">
        <v>1</v>
      </c>
      <c r="C4" s="1" t="s">
        <v>37</v>
      </c>
      <c r="D4" s="1" t="s">
        <v>37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'04分類帳'!P49</f>
        <v>143403</v>
      </c>
    </row>
    <row r="5" spans="1:16" s="34" customFormat="1" ht="19.5" customHeight="1">
      <c r="A5" s="2"/>
      <c r="B5" s="2"/>
      <c r="C5" s="1"/>
      <c r="D5" s="1"/>
      <c r="E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143403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143403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143403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9.25" customHeight="1">
      <c r="A49" s="36"/>
      <c r="B49" s="36"/>
      <c r="C49" s="37"/>
      <c r="D49" s="15"/>
      <c r="E49" s="14" t="s">
        <v>32</v>
      </c>
      <c r="F49" s="15">
        <f>'04分類帳'!F49+'05分類帳'!F48</f>
        <v>607985</v>
      </c>
      <c r="G49" s="15">
        <f>'04分類帳'!G49+'05分類帳'!G48</f>
        <v>14276</v>
      </c>
      <c r="H49" s="15">
        <f>'04分類帳'!H49+'05分類帳'!H48</f>
        <v>218339</v>
      </c>
      <c r="I49" s="15">
        <f>'04分類帳'!I49+'05分類帳'!I48</f>
        <v>61530</v>
      </c>
      <c r="J49" s="15">
        <f>'04分類帳'!J49+'05分類帳'!J48</f>
        <v>9730</v>
      </c>
      <c r="K49" s="15">
        <f>'04分類帳'!K49+'05分類帳'!K48</f>
        <v>112232</v>
      </c>
      <c r="L49" s="15">
        <f>'04分類帳'!L49+'05分類帳'!L48</f>
        <v>17346</v>
      </c>
      <c r="M49" s="15">
        <f>'04分類帳'!M49+'05分類帳'!M48</f>
        <v>21200</v>
      </c>
      <c r="N49" s="15">
        <f>'04分類帳'!N49+'05分類帳'!N48</f>
        <v>9929</v>
      </c>
      <c r="O49" s="15">
        <f t="shared" si="0"/>
        <v>464582</v>
      </c>
      <c r="P49" s="15">
        <f>F49-O49</f>
        <v>143403</v>
      </c>
    </row>
    <row r="50" spans="1:16" ht="4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249</v>
      </c>
      <c r="M51" s="5"/>
      <c r="N51" s="5"/>
      <c r="O51" s="158" t="s">
        <v>193</v>
      </c>
      <c r="P51" s="159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'04結算'!A1:C1</f>
        <v>嘉義縣義竹鄉義竹國民小學</v>
      </c>
      <c r="B1" s="166"/>
      <c r="C1" s="166"/>
      <c r="D1" s="165" t="s">
        <v>260</v>
      </c>
      <c r="E1" s="165"/>
      <c r="F1" s="165"/>
      <c r="G1" s="165"/>
      <c r="H1" s="165"/>
    </row>
    <row r="2" spans="1:8" ht="25.5" customHeight="1">
      <c r="A2" s="162" t="s">
        <v>123</v>
      </c>
      <c r="B2" s="162"/>
      <c r="C2" s="162"/>
      <c r="D2" s="162" t="s">
        <v>124</v>
      </c>
      <c r="E2" s="162"/>
      <c r="F2" s="162"/>
      <c r="G2" s="162" t="s">
        <v>80</v>
      </c>
      <c r="H2" s="162"/>
    </row>
    <row r="3" spans="1:8" ht="25.5" customHeight="1">
      <c r="A3" s="4" t="s">
        <v>125</v>
      </c>
      <c r="B3" s="87" t="s">
        <v>126</v>
      </c>
      <c r="C3" s="4" t="s">
        <v>127</v>
      </c>
      <c r="D3" s="4" t="s">
        <v>128</v>
      </c>
      <c r="E3" s="87" t="s">
        <v>129</v>
      </c>
      <c r="F3" s="4" t="s">
        <v>130</v>
      </c>
      <c r="G3" s="87" t="s">
        <v>129</v>
      </c>
      <c r="H3" s="4" t="s">
        <v>130</v>
      </c>
    </row>
    <row r="4" spans="1:8" ht="25.5" customHeight="1">
      <c r="A4" s="4" t="s">
        <v>87</v>
      </c>
      <c r="B4" s="88">
        <f>'05分類帳'!P4</f>
        <v>143403</v>
      </c>
      <c r="C4" s="163" t="s">
        <v>218</v>
      </c>
      <c r="D4" s="4" t="s">
        <v>161</v>
      </c>
      <c r="E4" s="88">
        <f>'05分類帳'!G48</f>
        <v>0</v>
      </c>
      <c r="F4" s="89" t="e">
        <f>E4/E13</f>
        <v>#DIV/0!</v>
      </c>
      <c r="G4" s="88">
        <f>'05分類帳'!G49</f>
        <v>14276</v>
      </c>
      <c r="H4" s="89">
        <f>G4/G13</f>
        <v>0.0307286980554563</v>
      </c>
    </row>
    <row r="5" spans="1:8" ht="25.5" customHeight="1">
      <c r="A5" s="4" t="s">
        <v>89</v>
      </c>
      <c r="B5" s="88">
        <f>'05分類帳'!F52</f>
        <v>0</v>
      </c>
      <c r="C5" s="163"/>
      <c r="D5" s="4" t="s">
        <v>162</v>
      </c>
      <c r="E5" s="88">
        <f>'05分類帳'!H48</f>
        <v>0</v>
      </c>
      <c r="F5" s="89" t="e">
        <f>E5/E13</f>
        <v>#DIV/0!</v>
      </c>
      <c r="G5" s="88">
        <f>'05分類帳'!H49</f>
        <v>218339</v>
      </c>
      <c r="H5" s="89">
        <f>G5/G13</f>
        <v>0.4699687030491926</v>
      </c>
    </row>
    <row r="6" spans="1:8" ht="29.25" customHeight="1">
      <c r="A6" s="5" t="s">
        <v>91</v>
      </c>
      <c r="B6" s="88">
        <f>'05分類帳'!G52</f>
        <v>0</v>
      </c>
      <c r="C6" s="163"/>
      <c r="D6" s="4" t="s">
        <v>163</v>
      </c>
      <c r="E6" s="88">
        <f>'05分類帳'!I48</f>
        <v>0</v>
      </c>
      <c r="F6" s="89" t="e">
        <f>E6/E13</f>
        <v>#DIV/0!</v>
      </c>
      <c r="G6" s="88">
        <f>'05分類帳'!I49</f>
        <v>61530</v>
      </c>
      <c r="H6" s="89">
        <f>G6/G13</f>
        <v>0.13244163570693657</v>
      </c>
    </row>
    <row r="7" spans="1:8" ht="33" customHeight="1">
      <c r="A7" s="99" t="s">
        <v>211</v>
      </c>
      <c r="B7" s="88">
        <f>'05分類帳'!H52</f>
        <v>0</v>
      </c>
      <c r="C7" s="163"/>
      <c r="D7" s="4" t="s">
        <v>164</v>
      </c>
      <c r="E7" s="88">
        <f>'05分類帳'!J48</f>
        <v>0</v>
      </c>
      <c r="F7" s="89" t="e">
        <f>E7/E13</f>
        <v>#DIV/0!</v>
      </c>
      <c r="G7" s="88">
        <f>'05分類帳'!J49</f>
        <v>9730</v>
      </c>
      <c r="H7" s="89">
        <f>G7/G13</f>
        <v>0.020943557864919433</v>
      </c>
    </row>
    <row r="8" spans="1:8" ht="32.25" customHeight="1">
      <c r="A8" s="99" t="s">
        <v>196</v>
      </c>
      <c r="B8" s="88">
        <f>'05分類帳'!I52</f>
        <v>0</v>
      </c>
      <c r="C8" s="163"/>
      <c r="D8" s="4" t="s">
        <v>165</v>
      </c>
      <c r="E8" s="88">
        <f>'05分類帳'!K48</f>
        <v>0</v>
      </c>
      <c r="F8" s="89" t="e">
        <f>E8/E13</f>
        <v>#DIV/0!</v>
      </c>
      <c r="G8" s="88">
        <f>'05分類帳'!K49</f>
        <v>112232</v>
      </c>
      <c r="H8" s="89">
        <f>G8/G13</f>
        <v>0.24157629869431016</v>
      </c>
    </row>
    <row r="9" spans="1:8" ht="33" customHeight="1">
      <c r="A9" s="99" t="s">
        <v>217</v>
      </c>
      <c r="B9" s="88">
        <f>'05分類帳'!J52</f>
        <v>0</v>
      </c>
      <c r="C9" s="163"/>
      <c r="D9" s="4" t="s">
        <v>166</v>
      </c>
      <c r="E9" s="88">
        <f>'05分類帳'!L48</f>
        <v>0</v>
      </c>
      <c r="F9" s="89" t="e">
        <f>E9/E13</f>
        <v>#DIV/0!</v>
      </c>
      <c r="G9" s="88">
        <f>'05分類帳'!L49</f>
        <v>17346</v>
      </c>
      <c r="H9" s="89">
        <f>G9/G13</f>
        <v>0.03733678876925925</v>
      </c>
    </row>
    <row r="10" spans="1:8" ht="30" customHeight="1">
      <c r="A10" s="4" t="s">
        <v>168</v>
      </c>
      <c r="B10" s="88">
        <f>'05分類帳'!K52</f>
        <v>0</v>
      </c>
      <c r="C10" s="163"/>
      <c r="D10" s="4" t="s">
        <v>167</v>
      </c>
      <c r="E10" s="88">
        <f>'05分類帳'!M48</f>
        <v>0</v>
      </c>
      <c r="F10" s="89" t="e">
        <f>E10/E13</f>
        <v>#DIV/0!</v>
      </c>
      <c r="G10" s="88">
        <f>'05分類帳'!M49</f>
        <v>21200</v>
      </c>
      <c r="H10" s="89">
        <f>G10/G13</f>
        <v>0.04563241795850894</v>
      </c>
    </row>
    <row r="11" spans="1:8" ht="30.75" customHeight="1">
      <c r="A11" s="64" t="s">
        <v>234</v>
      </c>
      <c r="B11" s="88">
        <f>'05分類帳'!L52</f>
        <v>0</v>
      </c>
      <c r="C11" s="167"/>
      <c r="D11" s="4" t="s">
        <v>169</v>
      </c>
      <c r="E11" s="88">
        <f>'05分類帳'!N48</f>
        <v>0</v>
      </c>
      <c r="F11" s="89" t="e">
        <f>E11/E13</f>
        <v>#DIV/0!</v>
      </c>
      <c r="G11" s="88">
        <f>'05分類帳'!N49</f>
        <v>9929</v>
      </c>
      <c r="H11" s="89">
        <f>G11/G13</f>
        <v>0.021371899901416757</v>
      </c>
    </row>
    <row r="12" spans="1:8" ht="21" customHeight="1">
      <c r="A12" s="4"/>
      <c r="B12" s="88">
        <f>'05分類帳'!M52</f>
        <v>0</v>
      </c>
      <c r="C12" s="170" t="s">
        <v>216</v>
      </c>
      <c r="D12" s="4"/>
      <c r="E12" s="88"/>
      <c r="F12" s="89"/>
      <c r="G12" s="88"/>
      <c r="H12" s="89"/>
    </row>
    <row r="13" spans="1:8" ht="33" customHeight="1">
      <c r="A13" s="4"/>
      <c r="B13" s="88">
        <f>'05分類帳'!N52</f>
        <v>0</v>
      </c>
      <c r="C13" s="184"/>
      <c r="D13" s="4" t="s">
        <v>170</v>
      </c>
      <c r="E13" s="88">
        <f>SUM(E4:E12)</f>
        <v>0</v>
      </c>
      <c r="F13" s="89" t="e">
        <f>E13/E13</f>
        <v>#DIV/0!</v>
      </c>
      <c r="G13" s="88">
        <f>SUM(G4:G12)</f>
        <v>464582</v>
      </c>
      <c r="H13" s="90">
        <f>G13/G13</f>
        <v>1</v>
      </c>
    </row>
    <row r="14" spans="1:8" ht="35.25" customHeight="1">
      <c r="A14" s="4" t="s">
        <v>171</v>
      </c>
      <c r="B14" s="88">
        <f>SUM(B5:B13)</f>
        <v>0</v>
      </c>
      <c r="C14" s="184"/>
      <c r="D14" s="4" t="s">
        <v>172</v>
      </c>
      <c r="E14" s="88">
        <f>'05分類帳'!P49</f>
        <v>143403</v>
      </c>
      <c r="F14" s="89"/>
      <c r="G14" s="88">
        <f>E14</f>
        <v>143403</v>
      </c>
      <c r="H14" s="95"/>
    </row>
    <row r="15" spans="1:8" ht="35.25" customHeight="1">
      <c r="A15" s="4" t="s">
        <v>173</v>
      </c>
      <c r="B15" s="88">
        <f>B14+B4</f>
        <v>143403</v>
      </c>
      <c r="C15" s="184"/>
      <c r="D15" s="4" t="s">
        <v>173</v>
      </c>
      <c r="E15" s="88">
        <f>E13+E14</f>
        <v>143403</v>
      </c>
      <c r="F15" s="90" t="e">
        <f>SUM(F4:F11)</f>
        <v>#DIV/0!</v>
      </c>
      <c r="G15" s="88">
        <f>G13+G14</f>
        <v>607985</v>
      </c>
      <c r="H15" s="90">
        <f>SUM(H4:H11)</f>
        <v>1</v>
      </c>
    </row>
    <row r="16" spans="1:8" ht="74.25" customHeight="1">
      <c r="A16" s="4" t="s">
        <v>174</v>
      </c>
      <c r="B16" s="163" t="s">
        <v>175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176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9.75390625" style="32" customWidth="1"/>
    <col min="9" max="9" width="8.625" style="32" customWidth="1"/>
    <col min="10" max="11" width="9.25390625" style="32" customWidth="1"/>
    <col min="12" max="12" width="9.125" style="32" customWidth="1"/>
    <col min="13" max="13" width="9.50390625" style="32" customWidth="1"/>
    <col min="14" max="14" width="11.00390625" style="32" customWidth="1"/>
    <col min="15" max="15" width="10.50390625" style="32" customWidth="1"/>
    <col min="16" max="16" width="11.00390625" style="32" customWidth="1"/>
    <col min="17" max="17" width="9.125" style="32" customWidth="1"/>
    <col min="18" max="16384" width="8.875" style="32" customWidth="1"/>
  </cols>
  <sheetData>
    <row r="1" spans="1:16" ht="33" customHeight="1">
      <c r="A1" s="156" t="str">
        <f>'05分類帳'!A1:I1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261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'01分類帳'!A2:B2</f>
        <v>104年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13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6</v>
      </c>
      <c r="B4" s="2">
        <v>1</v>
      </c>
      <c r="C4" s="1" t="s">
        <v>37</v>
      </c>
      <c r="D4" s="1" t="s">
        <v>37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'05分類帳'!P49</f>
        <v>143403</v>
      </c>
    </row>
    <row r="5" spans="1:16" s="34" customFormat="1" ht="19.5" customHeight="1">
      <c r="A5" s="2"/>
      <c r="B5" s="2"/>
      <c r="C5" s="1"/>
      <c r="D5" s="1"/>
      <c r="E5" s="25" t="s">
        <v>50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143403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143403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143403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143403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143403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143403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143403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143403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143403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143403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143403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143403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143403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143403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143403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143403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143403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143403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143403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143403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143403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143403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143403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143403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143403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143403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143403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143403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143403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143403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143403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.75" customHeight="1">
      <c r="A49" s="36"/>
      <c r="B49" s="36"/>
      <c r="C49" s="37"/>
      <c r="D49" s="15"/>
      <c r="E49" s="14" t="s">
        <v>32</v>
      </c>
      <c r="F49" s="15">
        <f>'05分類帳'!F49+'06分類帳'!F48</f>
        <v>607985</v>
      </c>
      <c r="G49" s="15">
        <f>'05分類帳'!G49+'06分類帳'!G48</f>
        <v>14276</v>
      </c>
      <c r="H49" s="15">
        <f>'05分類帳'!H49+'06分類帳'!H48</f>
        <v>218339</v>
      </c>
      <c r="I49" s="15">
        <f>'05分類帳'!I49+'06分類帳'!I48</f>
        <v>61530</v>
      </c>
      <c r="J49" s="15">
        <f>'05分類帳'!J49+'06分類帳'!J48</f>
        <v>9730</v>
      </c>
      <c r="K49" s="15">
        <f>'05分類帳'!K49+'06分類帳'!K48</f>
        <v>112232</v>
      </c>
      <c r="L49" s="15">
        <f>'05分類帳'!L49+'06分類帳'!L48</f>
        <v>17346</v>
      </c>
      <c r="M49" s="15">
        <f>'05分類帳'!M49+'06分類帳'!M48</f>
        <v>21200</v>
      </c>
      <c r="N49" s="15">
        <f>'05分類帳'!N49+'06分類帳'!N48</f>
        <v>9929</v>
      </c>
      <c r="O49" s="15">
        <f t="shared" si="0"/>
        <v>464582</v>
      </c>
      <c r="P49" s="15">
        <f>F49-O49</f>
        <v>143403</v>
      </c>
    </row>
    <row r="50" spans="1:16" ht="49.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1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262</v>
      </c>
      <c r="M51" s="5"/>
      <c r="N51" s="5"/>
      <c r="O51" s="158" t="s">
        <v>193</v>
      </c>
      <c r="P51" s="159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33" customHeight="1">
      <c r="A1" s="166" t="str">
        <f>'05結算'!A1:C1</f>
        <v>嘉義縣義竹鄉義竹國民小學</v>
      </c>
      <c r="B1" s="166"/>
      <c r="C1" s="166"/>
      <c r="D1" s="165" t="s">
        <v>263</v>
      </c>
      <c r="E1" s="165"/>
      <c r="F1" s="165"/>
      <c r="G1" s="165"/>
      <c r="H1" s="165"/>
    </row>
    <row r="2" spans="1:8" ht="25.5" customHeight="1">
      <c r="A2" s="162" t="s">
        <v>102</v>
      </c>
      <c r="B2" s="162"/>
      <c r="C2" s="162"/>
      <c r="D2" s="162" t="s">
        <v>103</v>
      </c>
      <c r="E2" s="162"/>
      <c r="F2" s="162"/>
      <c r="G2" s="162" t="s">
        <v>80</v>
      </c>
      <c r="H2" s="162"/>
    </row>
    <row r="3" spans="1:8" ht="25.5" customHeight="1">
      <c r="A3" s="4" t="s">
        <v>104</v>
      </c>
      <c r="B3" s="87" t="s">
        <v>105</v>
      </c>
      <c r="C3" s="4" t="s">
        <v>106</v>
      </c>
      <c r="D3" s="4" t="s">
        <v>107</v>
      </c>
      <c r="E3" s="87" t="s">
        <v>108</v>
      </c>
      <c r="F3" s="4" t="s">
        <v>76</v>
      </c>
      <c r="G3" s="87" t="s">
        <v>108</v>
      </c>
      <c r="H3" s="4" t="s">
        <v>76</v>
      </c>
    </row>
    <row r="4" spans="1:8" ht="25.5" customHeight="1">
      <c r="A4" s="4" t="s">
        <v>87</v>
      </c>
      <c r="B4" s="88">
        <f>'06分類帳'!P4</f>
        <v>143403</v>
      </c>
      <c r="C4" s="163" t="s">
        <v>218</v>
      </c>
      <c r="D4" s="4" t="s">
        <v>161</v>
      </c>
      <c r="E4" s="88">
        <f>'06分類帳'!G48</f>
        <v>0</v>
      </c>
      <c r="F4" s="89" t="e">
        <f>E4/E13</f>
        <v>#DIV/0!</v>
      </c>
      <c r="G4" s="88">
        <f>'06分類帳'!G49</f>
        <v>14276</v>
      </c>
      <c r="H4" s="89">
        <f>G4/G13</f>
        <v>0.0307286980554563</v>
      </c>
    </row>
    <row r="5" spans="1:8" ht="25.5" customHeight="1">
      <c r="A5" s="4" t="s">
        <v>89</v>
      </c>
      <c r="B5" s="88">
        <f>'06分類帳'!F52</f>
        <v>0</v>
      </c>
      <c r="C5" s="163"/>
      <c r="D5" s="4" t="s">
        <v>162</v>
      </c>
      <c r="E5" s="88">
        <f>'06分類帳'!H48</f>
        <v>0</v>
      </c>
      <c r="F5" s="89" t="e">
        <f>E5/E13</f>
        <v>#DIV/0!</v>
      </c>
      <c r="G5" s="88">
        <f>'06分類帳'!H49</f>
        <v>218339</v>
      </c>
      <c r="H5" s="89">
        <f>G5/G13</f>
        <v>0.4699687030491926</v>
      </c>
    </row>
    <row r="6" spans="1:8" ht="29.25" customHeight="1">
      <c r="A6" s="5" t="s">
        <v>91</v>
      </c>
      <c r="B6" s="88">
        <f>'06分類帳'!G52</f>
        <v>0</v>
      </c>
      <c r="C6" s="163"/>
      <c r="D6" s="4" t="s">
        <v>163</v>
      </c>
      <c r="E6" s="88">
        <f>'06分類帳'!I48</f>
        <v>0</v>
      </c>
      <c r="F6" s="89" t="e">
        <f>E6/E13</f>
        <v>#DIV/0!</v>
      </c>
      <c r="G6" s="88">
        <f>'06分類帳'!I49</f>
        <v>61530</v>
      </c>
      <c r="H6" s="89">
        <f>G6/G13</f>
        <v>0.13244163570693657</v>
      </c>
    </row>
    <row r="7" spans="1:8" ht="33" customHeight="1">
      <c r="A7" s="99" t="s">
        <v>211</v>
      </c>
      <c r="B7" s="88">
        <f>'06分類帳'!H52</f>
        <v>0</v>
      </c>
      <c r="C7" s="163"/>
      <c r="D7" s="4" t="s">
        <v>164</v>
      </c>
      <c r="E7" s="88">
        <f>'06分類帳'!J48</f>
        <v>0</v>
      </c>
      <c r="F7" s="89" t="e">
        <f>E7/E13</f>
        <v>#DIV/0!</v>
      </c>
      <c r="G7" s="88">
        <f>'06分類帳'!J49</f>
        <v>9730</v>
      </c>
      <c r="H7" s="89">
        <f>G7/G13</f>
        <v>0.020943557864919433</v>
      </c>
    </row>
    <row r="8" spans="1:8" ht="33" customHeight="1">
      <c r="A8" s="99" t="s">
        <v>196</v>
      </c>
      <c r="B8" s="88">
        <f>'06分類帳'!I52</f>
        <v>0</v>
      </c>
      <c r="C8" s="163"/>
      <c r="D8" s="4" t="s">
        <v>165</v>
      </c>
      <c r="E8" s="88">
        <f>'06分類帳'!K48</f>
        <v>0</v>
      </c>
      <c r="F8" s="89" t="e">
        <f>E8/E13</f>
        <v>#DIV/0!</v>
      </c>
      <c r="G8" s="88">
        <f>'06分類帳'!K49</f>
        <v>112232</v>
      </c>
      <c r="H8" s="89">
        <f>G8/G13</f>
        <v>0.24157629869431016</v>
      </c>
    </row>
    <row r="9" spans="1:8" ht="32.25" customHeight="1">
      <c r="A9" s="99" t="s">
        <v>217</v>
      </c>
      <c r="B9" s="88">
        <f>'06分類帳'!J52</f>
        <v>0</v>
      </c>
      <c r="C9" s="163"/>
      <c r="D9" s="4" t="s">
        <v>166</v>
      </c>
      <c r="E9" s="88">
        <f>'06分類帳'!L48</f>
        <v>0</v>
      </c>
      <c r="F9" s="89" t="e">
        <f>E9/E13</f>
        <v>#DIV/0!</v>
      </c>
      <c r="G9" s="88">
        <f>'06分類帳'!L49</f>
        <v>17346</v>
      </c>
      <c r="H9" s="89">
        <f>G9/G13</f>
        <v>0.03733678876925925</v>
      </c>
    </row>
    <row r="10" spans="1:8" ht="30" customHeight="1">
      <c r="A10" s="4" t="s">
        <v>168</v>
      </c>
      <c r="B10" s="88">
        <f>'06分類帳'!K52</f>
        <v>0</v>
      </c>
      <c r="C10" s="163"/>
      <c r="D10" s="4" t="s">
        <v>167</v>
      </c>
      <c r="E10" s="88">
        <f>'06分類帳'!M48</f>
        <v>0</v>
      </c>
      <c r="F10" s="89" t="e">
        <f>E10/E13</f>
        <v>#DIV/0!</v>
      </c>
      <c r="G10" s="88">
        <f>'06分類帳'!M49</f>
        <v>21200</v>
      </c>
      <c r="H10" s="89">
        <f>G10/G13</f>
        <v>0.04563241795850894</v>
      </c>
    </row>
    <row r="11" spans="1:8" ht="30.75" customHeight="1">
      <c r="A11" s="64" t="s">
        <v>234</v>
      </c>
      <c r="B11" s="88">
        <f>'06分類帳'!L52</f>
        <v>0</v>
      </c>
      <c r="C11" s="167"/>
      <c r="D11" s="4" t="s">
        <v>169</v>
      </c>
      <c r="E11" s="88">
        <f>'06分類帳'!N48</f>
        <v>0</v>
      </c>
      <c r="F11" s="89" t="e">
        <f>E11/E13</f>
        <v>#DIV/0!</v>
      </c>
      <c r="G11" s="88">
        <f>'06分類帳'!N49</f>
        <v>9929</v>
      </c>
      <c r="H11" s="89">
        <f>G11/G13</f>
        <v>0.021371899901416757</v>
      </c>
    </row>
    <row r="12" spans="1:8" ht="18.75" customHeight="1">
      <c r="A12" s="4"/>
      <c r="B12" s="88">
        <f>'06分類帳'!M52</f>
        <v>0</v>
      </c>
      <c r="C12" s="170" t="s">
        <v>216</v>
      </c>
      <c r="D12" s="4"/>
      <c r="E12" s="88"/>
      <c r="F12" s="89"/>
      <c r="G12" s="88"/>
      <c r="H12" s="89"/>
    </row>
    <row r="13" spans="1:8" ht="25.5" customHeight="1">
      <c r="A13" s="4"/>
      <c r="B13" s="88">
        <f>'06分類帳'!N52</f>
        <v>0</v>
      </c>
      <c r="C13" s="184"/>
      <c r="D13" s="4" t="s">
        <v>170</v>
      </c>
      <c r="E13" s="88">
        <f>SUM(E4:E12)</f>
        <v>0</v>
      </c>
      <c r="F13" s="89" t="e">
        <f>E13/E13</f>
        <v>#DIV/0!</v>
      </c>
      <c r="G13" s="88">
        <f>SUM(G4:G12)</f>
        <v>464582</v>
      </c>
      <c r="H13" s="90">
        <f>G13/G13</f>
        <v>1</v>
      </c>
    </row>
    <row r="14" spans="1:8" ht="25.5" customHeight="1">
      <c r="A14" s="4" t="s">
        <v>171</v>
      </c>
      <c r="B14" s="88">
        <f>SUM(B5:B13)</f>
        <v>0</v>
      </c>
      <c r="C14" s="184"/>
      <c r="D14" s="4" t="s">
        <v>172</v>
      </c>
      <c r="E14" s="88">
        <f>'06分類帳'!P49</f>
        <v>143403</v>
      </c>
      <c r="F14" s="89"/>
      <c r="G14" s="88">
        <f>E14</f>
        <v>143403</v>
      </c>
      <c r="H14" s="95"/>
    </row>
    <row r="15" spans="1:8" ht="25.5" customHeight="1">
      <c r="A15" s="4" t="s">
        <v>173</v>
      </c>
      <c r="B15" s="88">
        <f>B14+B4</f>
        <v>143403</v>
      </c>
      <c r="C15" s="184"/>
      <c r="D15" s="4" t="s">
        <v>173</v>
      </c>
      <c r="E15" s="88">
        <f>E13+E14</f>
        <v>143403</v>
      </c>
      <c r="F15" s="90" t="e">
        <f>SUM(F4:F11)</f>
        <v>#DIV/0!</v>
      </c>
      <c r="G15" s="88">
        <f>G13+G14</f>
        <v>607985</v>
      </c>
      <c r="H15" s="90">
        <f>SUM(H4:H11)</f>
        <v>1</v>
      </c>
    </row>
    <row r="16" spans="1:8" ht="55.5" customHeight="1">
      <c r="A16" s="4" t="s">
        <v>174</v>
      </c>
      <c r="B16" s="163" t="s">
        <v>175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178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O21" sqref="O21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10" width="9.1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56" t="s">
        <v>268</v>
      </c>
      <c r="B1" s="157"/>
      <c r="C1" s="157"/>
      <c r="D1" s="157"/>
      <c r="E1" s="157"/>
      <c r="F1" s="157"/>
      <c r="G1" s="157"/>
      <c r="H1" s="157"/>
      <c r="I1" s="157"/>
      <c r="J1" s="154" t="s">
        <v>233</v>
      </c>
      <c r="K1" s="154"/>
      <c r="L1" s="154"/>
      <c r="M1" s="154"/>
      <c r="N1" s="154"/>
      <c r="O1" s="154"/>
      <c r="P1" s="155"/>
    </row>
    <row r="2" spans="1:16" s="33" customFormat="1" ht="16.5">
      <c r="A2" s="162" t="s">
        <v>220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55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7</v>
      </c>
      <c r="B4" s="2">
        <v>1</v>
      </c>
      <c r="C4" s="1" t="s">
        <v>37</v>
      </c>
      <c r="D4" s="1" t="s">
        <v>37</v>
      </c>
      <c r="E4" s="129" t="s">
        <v>265</v>
      </c>
      <c r="F4" s="24">
        <v>73768</v>
      </c>
      <c r="G4" s="116"/>
      <c r="H4" s="116"/>
      <c r="I4" s="116"/>
      <c r="J4" s="116"/>
      <c r="K4" s="116"/>
      <c r="L4" s="116"/>
      <c r="M4" s="116"/>
      <c r="N4" s="116"/>
      <c r="O4" s="116"/>
      <c r="P4" s="1">
        <f>F4</f>
        <v>73768</v>
      </c>
    </row>
    <row r="5" spans="1:16" s="34" customFormat="1" ht="19.5" customHeight="1">
      <c r="A5" s="2">
        <v>7</v>
      </c>
      <c r="B5" s="2"/>
      <c r="C5" s="1" t="s">
        <v>38</v>
      </c>
      <c r="D5" s="1">
        <v>701</v>
      </c>
      <c r="E5" s="25" t="s">
        <v>212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73768</v>
      </c>
    </row>
    <row r="6" spans="1:16" s="34" customFormat="1" ht="19.5" customHeight="1">
      <c r="A6" s="2">
        <v>7</v>
      </c>
      <c r="B6" s="2"/>
      <c r="C6" s="1" t="s">
        <v>38</v>
      </c>
      <c r="D6" s="1">
        <v>702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73768</v>
      </c>
    </row>
    <row r="7" spans="1:16" s="34" customFormat="1" ht="19.5" customHeight="1">
      <c r="A7" s="2">
        <v>7</v>
      </c>
      <c r="B7" s="2"/>
      <c r="C7" s="1" t="s">
        <v>38</v>
      </c>
      <c r="D7" s="1">
        <v>703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73768</v>
      </c>
    </row>
    <row r="8" spans="1:16" s="34" customFormat="1" ht="19.5" customHeight="1">
      <c r="A8" s="2">
        <v>7</v>
      </c>
      <c r="B8" s="2"/>
      <c r="C8" s="1" t="s">
        <v>38</v>
      </c>
      <c r="D8" s="1">
        <v>704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73768</v>
      </c>
    </row>
    <row r="9" spans="1:16" s="34" customFormat="1" ht="19.5" customHeight="1">
      <c r="A9" s="2">
        <v>7</v>
      </c>
      <c r="B9" s="2"/>
      <c r="C9" s="1" t="s">
        <v>38</v>
      </c>
      <c r="D9" s="1">
        <v>705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73768</v>
      </c>
    </row>
    <row r="10" spans="1:16" s="34" customFormat="1" ht="19.5" customHeight="1">
      <c r="A10" s="2">
        <v>7</v>
      </c>
      <c r="B10" s="2"/>
      <c r="C10" s="1" t="s">
        <v>39</v>
      </c>
      <c r="D10" s="1">
        <v>701</v>
      </c>
      <c r="E10" s="26"/>
      <c r="F10" s="1"/>
      <c r="G10" s="1">
        <v>0</v>
      </c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73768</v>
      </c>
    </row>
    <row r="11" spans="1:16" s="34" customFormat="1" ht="19.5" customHeight="1">
      <c r="A11" s="2">
        <v>7</v>
      </c>
      <c r="B11" s="2"/>
      <c r="C11" s="1" t="s">
        <v>39</v>
      </c>
      <c r="D11" s="1">
        <v>702</v>
      </c>
      <c r="E11" s="26"/>
      <c r="F11" s="1"/>
      <c r="G11" s="1"/>
      <c r="H11" s="1">
        <v>0</v>
      </c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73768</v>
      </c>
    </row>
    <row r="12" spans="1:16" s="34" customFormat="1" ht="19.5" customHeight="1">
      <c r="A12" s="2">
        <v>7</v>
      </c>
      <c r="B12" s="2"/>
      <c r="C12" s="1" t="s">
        <v>39</v>
      </c>
      <c r="D12" s="1">
        <v>703</v>
      </c>
      <c r="E12" s="26"/>
      <c r="F12" s="1"/>
      <c r="G12" s="1"/>
      <c r="H12" s="1"/>
      <c r="I12" s="1">
        <v>0</v>
      </c>
      <c r="J12" s="1"/>
      <c r="K12" s="1"/>
      <c r="L12" s="1"/>
      <c r="M12" s="1"/>
      <c r="N12" s="1"/>
      <c r="O12" s="1">
        <f t="shared" si="0"/>
        <v>0</v>
      </c>
      <c r="P12" s="1">
        <f t="shared" si="1"/>
        <v>73768</v>
      </c>
    </row>
    <row r="13" spans="1:16" s="34" customFormat="1" ht="19.5" customHeight="1">
      <c r="A13" s="2">
        <v>7</v>
      </c>
      <c r="B13" s="2"/>
      <c r="C13" s="1" t="s">
        <v>39</v>
      </c>
      <c r="D13" s="1">
        <v>704</v>
      </c>
      <c r="E13" s="26"/>
      <c r="F13" s="1"/>
      <c r="G13" s="1"/>
      <c r="H13" s="1"/>
      <c r="I13" s="1"/>
      <c r="J13" s="1">
        <v>0</v>
      </c>
      <c r="K13" s="1"/>
      <c r="L13" s="1"/>
      <c r="M13" s="1"/>
      <c r="N13" s="1"/>
      <c r="O13" s="1">
        <f t="shared" si="0"/>
        <v>0</v>
      </c>
      <c r="P13" s="1">
        <f t="shared" si="1"/>
        <v>73768</v>
      </c>
    </row>
    <row r="14" spans="1:16" s="34" customFormat="1" ht="19.5" customHeight="1">
      <c r="A14" s="2">
        <v>7</v>
      </c>
      <c r="B14" s="2"/>
      <c r="C14" s="1" t="s">
        <v>39</v>
      </c>
      <c r="D14" s="1">
        <v>705</v>
      </c>
      <c r="E14" s="26"/>
      <c r="F14" s="1"/>
      <c r="G14" s="1"/>
      <c r="H14" s="1"/>
      <c r="I14" s="1"/>
      <c r="J14" s="1"/>
      <c r="K14" s="1">
        <v>0</v>
      </c>
      <c r="L14" s="1"/>
      <c r="M14" s="1"/>
      <c r="N14" s="1"/>
      <c r="O14" s="1">
        <f t="shared" si="0"/>
        <v>0</v>
      </c>
      <c r="P14" s="1">
        <f t="shared" si="1"/>
        <v>73768</v>
      </c>
    </row>
    <row r="15" spans="1:16" s="34" customFormat="1" ht="19.5" customHeight="1">
      <c r="A15" s="2">
        <v>7</v>
      </c>
      <c r="B15" s="2"/>
      <c r="C15" s="1" t="s">
        <v>39</v>
      </c>
      <c r="D15" s="1">
        <v>706</v>
      </c>
      <c r="E15" s="26"/>
      <c r="F15" s="1"/>
      <c r="G15" s="1"/>
      <c r="H15" s="1"/>
      <c r="I15" s="1"/>
      <c r="J15" s="1"/>
      <c r="K15" s="1"/>
      <c r="L15" s="1">
        <v>0</v>
      </c>
      <c r="M15" s="1"/>
      <c r="N15" s="1"/>
      <c r="O15" s="1">
        <f t="shared" si="0"/>
        <v>0</v>
      </c>
      <c r="P15" s="1">
        <f t="shared" si="1"/>
        <v>73768</v>
      </c>
    </row>
    <row r="16" spans="1:16" s="34" customFormat="1" ht="19.5" customHeight="1">
      <c r="A16" s="2">
        <v>7</v>
      </c>
      <c r="B16" s="2"/>
      <c r="C16" s="1" t="s">
        <v>39</v>
      </c>
      <c r="D16" s="1">
        <v>707</v>
      </c>
      <c r="E16" s="26"/>
      <c r="F16" s="1"/>
      <c r="G16" s="1"/>
      <c r="H16" s="1"/>
      <c r="I16" s="1"/>
      <c r="J16" s="1"/>
      <c r="K16" s="1"/>
      <c r="L16" s="1"/>
      <c r="M16" s="1">
        <v>0</v>
      </c>
      <c r="N16" s="1"/>
      <c r="O16" s="1">
        <f t="shared" si="0"/>
        <v>0</v>
      </c>
      <c r="P16" s="1">
        <f t="shared" si="1"/>
        <v>73768</v>
      </c>
    </row>
    <row r="17" spans="1:16" s="34" customFormat="1" ht="19.5" customHeight="1">
      <c r="A17" s="2">
        <v>7</v>
      </c>
      <c r="B17" s="2"/>
      <c r="C17" s="1" t="s">
        <v>39</v>
      </c>
      <c r="D17" s="1">
        <v>708</v>
      </c>
      <c r="E17" s="26"/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f t="shared" si="0"/>
        <v>0</v>
      </c>
      <c r="P17" s="1">
        <f t="shared" si="1"/>
        <v>73768</v>
      </c>
    </row>
    <row r="18" spans="1:16" s="34" customFormat="1" ht="19.5" customHeight="1">
      <c r="A18" s="2">
        <v>7</v>
      </c>
      <c r="B18" s="2"/>
      <c r="C18" s="1" t="s">
        <v>39</v>
      </c>
      <c r="D18" s="1">
        <v>709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73768</v>
      </c>
    </row>
    <row r="19" spans="1:16" s="34" customFormat="1" ht="19.5" customHeight="1">
      <c r="A19" s="2">
        <v>7</v>
      </c>
      <c r="B19" s="2"/>
      <c r="C19" s="1" t="s">
        <v>39</v>
      </c>
      <c r="D19" s="1">
        <v>710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73768</v>
      </c>
    </row>
    <row r="20" spans="1:16" s="34" customFormat="1" ht="19.5" customHeight="1">
      <c r="A20" s="2">
        <v>7</v>
      </c>
      <c r="B20" s="2"/>
      <c r="C20" s="1" t="s">
        <v>39</v>
      </c>
      <c r="D20" s="1">
        <v>711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73768</v>
      </c>
    </row>
    <row r="21" spans="1:16" s="34" customFormat="1" ht="19.5" customHeight="1">
      <c r="A21" s="2">
        <v>7</v>
      </c>
      <c r="B21" s="2"/>
      <c r="C21" s="1" t="s">
        <v>39</v>
      </c>
      <c r="D21" s="1">
        <v>712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73768</v>
      </c>
    </row>
    <row r="22" spans="1:16" s="34" customFormat="1" ht="19.5" customHeight="1">
      <c r="A22" s="2">
        <v>7</v>
      </c>
      <c r="B22" s="2"/>
      <c r="C22" s="1" t="s">
        <v>39</v>
      </c>
      <c r="D22" s="1">
        <v>713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73768</v>
      </c>
    </row>
    <row r="23" spans="1:16" s="34" customFormat="1" ht="19.5" customHeight="1">
      <c r="A23" s="2">
        <v>7</v>
      </c>
      <c r="B23" s="2"/>
      <c r="C23" s="1" t="s">
        <v>39</v>
      </c>
      <c r="D23" s="1">
        <v>714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73768</v>
      </c>
    </row>
    <row r="24" spans="1:16" s="34" customFormat="1" ht="19.5" customHeight="1">
      <c r="A24" s="2">
        <v>7</v>
      </c>
      <c r="B24" s="2"/>
      <c r="C24" s="1" t="s">
        <v>39</v>
      </c>
      <c r="D24" s="1">
        <v>715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73768</v>
      </c>
    </row>
    <row r="25" spans="1:16" s="34" customFormat="1" ht="19.5" customHeight="1">
      <c r="A25" s="2">
        <v>7</v>
      </c>
      <c r="B25" s="2"/>
      <c r="C25" s="1" t="s">
        <v>39</v>
      </c>
      <c r="D25" s="1">
        <v>716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73768</v>
      </c>
    </row>
    <row r="26" spans="1:16" s="34" customFormat="1" ht="19.5" customHeight="1">
      <c r="A26" s="2">
        <v>7</v>
      </c>
      <c r="B26" s="2"/>
      <c r="C26" s="1" t="s">
        <v>39</v>
      </c>
      <c r="D26" s="1">
        <v>717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73768</v>
      </c>
    </row>
    <row r="27" spans="1:16" s="34" customFormat="1" ht="19.5" customHeight="1">
      <c r="A27" s="2">
        <v>7</v>
      </c>
      <c r="B27" s="2"/>
      <c r="C27" s="1" t="s">
        <v>39</v>
      </c>
      <c r="D27" s="1">
        <v>718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73768</v>
      </c>
    </row>
    <row r="28" spans="1:16" s="34" customFormat="1" ht="19.5" customHeight="1">
      <c r="A28" s="2">
        <v>7</v>
      </c>
      <c r="B28" s="2"/>
      <c r="C28" s="1" t="s">
        <v>39</v>
      </c>
      <c r="D28" s="1">
        <v>719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73768</v>
      </c>
    </row>
    <row r="29" spans="1:16" s="34" customFormat="1" ht="19.5" customHeight="1">
      <c r="A29" s="2">
        <v>7</v>
      </c>
      <c r="B29" s="2"/>
      <c r="C29" s="1" t="s">
        <v>39</v>
      </c>
      <c r="D29" s="1">
        <v>720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73768</v>
      </c>
    </row>
    <row r="30" spans="1:16" s="34" customFormat="1" ht="19.5" customHeight="1">
      <c r="A30" s="2">
        <v>7</v>
      </c>
      <c r="B30" s="2"/>
      <c r="C30" s="1" t="s">
        <v>39</v>
      </c>
      <c r="D30" s="1">
        <v>721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73768</v>
      </c>
    </row>
    <row r="31" spans="1:16" s="34" customFormat="1" ht="19.5" customHeight="1">
      <c r="A31" s="2">
        <v>7</v>
      </c>
      <c r="B31" s="2"/>
      <c r="C31" s="1" t="s">
        <v>39</v>
      </c>
      <c r="D31" s="1">
        <v>722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73768</v>
      </c>
    </row>
    <row r="32" spans="1:16" s="34" customFormat="1" ht="19.5" customHeight="1">
      <c r="A32" s="2">
        <v>7</v>
      </c>
      <c r="B32" s="2"/>
      <c r="C32" s="1" t="s">
        <v>39</v>
      </c>
      <c r="D32" s="1">
        <v>723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73768</v>
      </c>
    </row>
    <row r="33" spans="1:16" s="34" customFormat="1" ht="19.5" customHeight="1">
      <c r="A33" s="2">
        <v>7</v>
      </c>
      <c r="B33" s="2"/>
      <c r="C33" s="1" t="s">
        <v>39</v>
      </c>
      <c r="D33" s="1">
        <v>724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73768</v>
      </c>
    </row>
    <row r="34" spans="1:16" s="34" customFormat="1" ht="19.5" customHeight="1">
      <c r="A34" s="2">
        <v>7</v>
      </c>
      <c r="B34" s="2"/>
      <c r="C34" s="1" t="s">
        <v>39</v>
      </c>
      <c r="D34" s="1">
        <v>725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73768</v>
      </c>
    </row>
    <row r="35" spans="1:16" s="34" customFormat="1" ht="19.5" customHeight="1">
      <c r="A35" s="2">
        <v>7</v>
      </c>
      <c r="B35" s="2"/>
      <c r="C35" s="1" t="s">
        <v>39</v>
      </c>
      <c r="D35" s="1">
        <v>726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73768</v>
      </c>
    </row>
    <row r="36" spans="1:16" s="34" customFormat="1" ht="19.5" customHeight="1">
      <c r="A36" s="2">
        <v>7</v>
      </c>
      <c r="B36" s="2"/>
      <c r="C36" s="1" t="s">
        <v>39</v>
      </c>
      <c r="D36" s="1">
        <v>727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73768</v>
      </c>
    </row>
    <row r="37" spans="1:16" s="34" customFormat="1" ht="19.5" customHeight="1">
      <c r="A37" s="2"/>
      <c r="B37" s="2"/>
      <c r="C37" s="1" t="s">
        <v>39</v>
      </c>
      <c r="D37" s="1">
        <v>728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73768</v>
      </c>
    </row>
    <row r="38" spans="1:16" s="34" customFormat="1" ht="19.5" customHeight="1">
      <c r="A38" s="2"/>
      <c r="B38" s="2"/>
      <c r="C38" s="1" t="s">
        <v>39</v>
      </c>
      <c r="D38" s="1">
        <v>729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73768</v>
      </c>
    </row>
    <row r="39" spans="1:16" s="34" customFormat="1" ht="19.5" customHeight="1">
      <c r="A39" s="2"/>
      <c r="B39" s="2"/>
      <c r="C39" s="1" t="s">
        <v>39</v>
      </c>
      <c r="D39" s="1">
        <v>730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73768</v>
      </c>
    </row>
    <row r="40" spans="1:16" s="34" customFormat="1" ht="19.5" customHeight="1">
      <c r="A40" s="2"/>
      <c r="B40" s="2"/>
      <c r="C40" s="1" t="s">
        <v>39</v>
      </c>
      <c r="D40" s="1">
        <v>731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73768</v>
      </c>
    </row>
    <row r="41" spans="1:16" s="34" customFormat="1" ht="19.5" customHeight="1">
      <c r="A41" s="2"/>
      <c r="B41" s="2"/>
      <c r="C41" s="1" t="s">
        <v>39</v>
      </c>
      <c r="D41" s="1">
        <v>732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73768</v>
      </c>
    </row>
    <row r="42" spans="1:16" s="34" customFormat="1" ht="19.5" customHeight="1">
      <c r="A42" s="2"/>
      <c r="B42" s="2"/>
      <c r="C42" s="1" t="s">
        <v>39</v>
      </c>
      <c r="D42" s="1">
        <v>733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73768</v>
      </c>
    </row>
    <row r="43" spans="1:16" s="34" customFormat="1" ht="19.5" customHeight="1">
      <c r="A43" s="2"/>
      <c r="B43" s="2"/>
      <c r="C43" s="1" t="s">
        <v>39</v>
      </c>
      <c r="D43" s="1">
        <v>734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73768</v>
      </c>
    </row>
    <row r="44" spans="1:16" s="34" customFormat="1" ht="19.5" customHeight="1">
      <c r="A44" s="2"/>
      <c r="B44" s="2"/>
      <c r="C44" s="1" t="s">
        <v>39</v>
      </c>
      <c r="D44" s="1">
        <v>735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73768</v>
      </c>
    </row>
    <row r="45" spans="1:16" s="34" customFormat="1" ht="19.5" customHeight="1">
      <c r="A45" s="2"/>
      <c r="B45" s="2"/>
      <c r="C45" s="1" t="s">
        <v>39</v>
      </c>
      <c r="D45" s="1">
        <v>736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73768</v>
      </c>
    </row>
    <row r="46" spans="1:16" s="34" customFormat="1" ht="19.5" customHeight="1">
      <c r="A46" s="2"/>
      <c r="B46" s="2"/>
      <c r="C46" s="1" t="s">
        <v>39</v>
      </c>
      <c r="D46" s="1">
        <v>737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39</v>
      </c>
      <c r="D47" s="1">
        <v>738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SUM(F4:F47)</f>
        <v>73768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73768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</f>
        <v>73768</v>
      </c>
      <c r="G49" s="15">
        <f aca="true" t="shared" si="3" ref="G49:N49">G48</f>
        <v>0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15">
        <f t="shared" si="3"/>
        <v>0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5">
        <f t="shared" si="0"/>
        <v>0</v>
      </c>
      <c r="P49" s="15">
        <f>F49-O49</f>
        <v>73768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234</v>
      </c>
      <c r="M51" s="5"/>
      <c r="N51" s="5"/>
      <c r="O51" s="158" t="s">
        <v>193</v>
      </c>
      <c r="P51" s="159"/>
    </row>
    <row r="52" spans="1:16" ht="41.25" customHeight="1">
      <c r="A52" s="38"/>
      <c r="B52" s="38"/>
      <c r="C52" s="38"/>
      <c r="D52" s="38"/>
      <c r="E52" s="29">
        <v>0</v>
      </c>
      <c r="F52" s="96">
        <v>0</v>
      </c>
      <c r="G52" s="96">
        <v>0</v>
      </c>
      <c r="H52" s="96">
        <v>0</v>
      </c>
      <c r="I52" s="31">
        <v>0</v>
      </c>
      <c r="J52" s="31">
        <v>0</v>
      </c>
      <c r="K52" s="31">
        <v>0</v>
      </c>
      <c r="L52" s="30">
        <v>0</v>
      </c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C18" sqref="C18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'07分類帳'!A1:I1</f>
        <v>嘉義縣義竹鄉義竹國民小學</v>
      </c>
      <c r="B1" s="166"/>
      <c r="C1" s="166"/>
      <c r="D1" s="165" t="s">
        <v>235</v>
      </c>
      <c r="E1" s="165"/>
      <c r="F1" s="165"/>
      <c r="G1" s="165"/>
      <c r="H1" s="165"/>
    </row>
    <row r="2" spans="1:8" ht="25.5" customHeight="1">
      <c r="A2" s="162" t="s">
        <v>78</v>
      </c>
      <c r="B2" s="162"/>
      <c r="C2" s="162"/>
      <c r="D2" s="162" t="s">
        <v>79</v>
      </c>
      <c r="E2" s="162"/>
      <c r="F2" s="162"/>
      <c r="G2" s="162" t="s">
        <v>80</v>
      </c>
      <c r="H2" s="162"/>
    </row>
    <row r="3" spans="1:8" ht="25.5" customHeight="1">
      <c r="A3" s="4" t="s">
        <v>81</v>
      </c>
      <c r="B3" s="87" t="s">
        <v>82</v>
      </c>
      <c r="C3" s="4" t="s">
        <v>83</v>
      </c>
      <c r="D3" s="4" t="s">
        <v>84</v>
      </c>
      <c r="E3" s="87" t="s">
        <v>85</v>
      </c>
      <c r="F3" s="4" t="s">
        <v>86</v>
      </c>
      <c r="G3" s="87" t="s">
        <v>85</v>
      </c>
      <c r="H3" s="4" t="s">
        <v>86</v>
      </c>
    </row>
    <row r="4" spans="1:8" ht="25.5" customHeight="1">
      <c r="A4" s="4" t="s">
        <v>87</v>
      </c>
      <c r="B4" s="88">
        <f>'07分類帳'!P4</f>
        <v>73768</v>
      </c>
      <c r="C4" s="167" t="s">
        <v>269</v>
      </c>
      <c r="D4" s="4" t="s">
        <v>88</v>
      </c>
      <c r="E4" s="88">
        <f>'07分類帳'!G48</f>
        <v>0</v>
      </c>
      <c r="F4" s="89" t="e">
        <f>E4/E13</f>
        <v>#DIV/0!</v>
      </c>
      <c r="G4" s="88">
        <f>'07分類帳'!G49</f>
        <v>0</v>
      </c>
      <c r="H4" s="89" t="e">
        <f>G4/G13</f>
        <v>#DIV/0!</v>
      </c>
    </row>
    <row r="5" spans="1:8" ht="25.5" customHeight="1">
      <c r="A5" s="4" t="s">
        <v>89</v>
      </c>
      <c r="B5" s="88">
        <v>0</v>
      </c>
      <c r="C5" s="168"/>
      <c r="D5" s="4" t="s">
        <v>90</v>
      </c>
      <c r="E5" s="88">
        <f>'07分類帳'!H48</f>
        <v>0</v>
      </c>
      <c r="F5" s="89" t="e">
        <f>E5/E13</f>
        <v>#DIV/0!</v>
      </c>
      <c r="G5" s="88">
        <f>'07分類帳'!H49</f>
        <v>0</v>
      </c>
      <c r="H5" s="89" t="e">
        <f>G5/G13</f>
        <v>#DIV/0!</v>
      </c>
    </row>
    <row r="6" spans="1:8" ht="29.25" customHeight="1">
      <c r="A6" s="5" t="s">
        <v>91</v>
      </c>
      <c r="B6" s="88">
        <f>'07分類帳'!G52</f>
        <v>0</v>
      </c>
      <c r="C6" s="168"/>
      <c r="D6" s="4" t="s">
        <v>92</v>
      </c>
      <c r="E6" s="88">
        <f>'07分類帳'!I48</f>
        <v>0</v>
      </c>
      <c r="F6" s="89" t="e">
        <f>E6/E13</f>
        <v>#DIV/0!</v>
      </c>
      <c r="G6" s="88">
        <f>'07分類帳'!I49</f>
        <v>0</v>
      </c>
      <c r="H6" s="89" t="e">
        <f>G6/G13</f>
        <v>#DIV/0!</v>
      </c>
    </row>
    <row r="7" spans="1:8" ht="32.25" customHeight="1">
      <c r="A7" s="99" t="s">
        <v>211</v>
      </c>
      <c r="B7" s="88">
        <f>'07分類帳'!H52</f>
        <v>0</v>
      </c>
      <c r="C7" s="168"/>
      <c r="D7" s="4" t="s">
        <v>9</v>
      </c>
      <c r="E7" s="88">
        <f>'07分類帳'!J48</f>
        <v>0</v>
      </c>
      <c r="F7" s="89" t="e">
        <f>E7/E13</f>
        <v>#DIV/0!</v>
      </c>
      <c r="G7" s="88">
        <f>'07分類帳'!J49</f>
        <v>0</v>
      </c>
      <c r="H7" s="89" t="e">
        <f>G7/G13</f>
        <v>#DIV/0!</v>
      </c>
    </row>
    <row r="8" spans="1:8" ht="33" customHeight="1">
      <c r="A8" s="99" t="s">
        <v>196</v>
      </c>
      <c r="B8" s="88">
        <f>'07分類帳'!I52</f>
        <v>0</v>
      </c>
      <c r="C8" s="168"/>
      <c r="D8" s="4" t="s">
        <v>17</v>
      </c>
      <c r="E8" s="88">
        <f>'07分類帳'!K48</f>
        <v>0</v>
      </c>
      <c r="F8" s="89" t="e">
        <f>E8/E13</f>
        <v>#DIV/0!</v>
      </c>
      <c r="G8" s="88">
        <f>'07分類帳'!K49</f>
        <v>0</v>
      </c>
      <c r="H8" s="89" t="e">
        <f>G8/G13</f>
        <v>#DIV/0!</v>
      </c>
    </row>
    <row r="9" spans="1:8" ht="32.25" customHeight="1">
      <c r="A9" s="99" t="s">
        <v>217</v>
      </c>
      <c r="B9" s="88">
        <f>'07分類帳'!J52</f>
        <v>0</v>
      </c>
      <c r="C9" s="168"/>
      <c r="D9" s="4" t="s">
        <v>93</v>
      </c>
      <c r="E9" s="88">
        <f>'07分類帳'!L48</f>
        <v>0</v>
      </c>
      <c r="F9" s="89" t="e">
        <f>E9/E13</f>
        <v>#DIV/0!</v>
      </c>
      <c r="G9" s="88">
        <f>'07分類帳'!L49</f>
        <v>0</v>
      </c>
      <c r="H9" s="89" t="e">
        <f>G9/G13</f>
        <v>#DIV/0!</v>
      </c>
    </row>
    <row r="10" spans="1:8" ht="30" customHeight="1">
      <c r="A10" s="4" t="s">
        <v>168</v>
      </c>
      <c r="B10" s="88">
        <f>'07分類帳'!K52</f>
        <v>0</v>
      </c>
      <c r="C10" s="168"/>
      <c r="D10" s="4" t="s">
        <v>94</v>
      </c>
      <c r="E10" s="88">
        <f>'07分類帳'!M48</f>
        <v>0</v>
      </c>
      <c r="F10" s="89" t="e">
        <f>E10/E13</f>
        <v>#DIV/0!</v>
      </c>
      <c r="G10" s="88">
        <f>'07分類帳'!M49</f>
        <v>0</v>
      </c>
      <c r="H10" s="89" t="e">
        <f>G10/G13</f>
        <v>#DIV/0!</v>
      </c>
    </row>
    <row r="11" spans="1:8" ht="33.75" customHeight="1">
      <c r="A11" s="64" t="s">
        <v>234</v>
      </c>
      <c r="B11" s="88">
        <f>'07分類帳'!L52</f>
        <v>0</v>
      </c>
      <c r="C11" s="168"/>
      <c r="D11" s="4" t="s">
        <v>10</v>
      </c>
      <c r="E11" s="88">
        <f>'07分類帳'!N49</f>
        <v>0</v>
      </c>
      <c r="F11" s="89" t="e">
        <f>E11/E13</f>
        <v>#DIV/0!</v>
      </c>
      <c r="G11" s="88">
        <f>'07分類帳'!N49</f>
        <v>0</v>
      </c>
      <c r="H11" s="89" t="e">
        <f>G11/(G13-G8)</f>
        <v>#DIV/0!</v>
      </c>
    </row>
    <row r="12" spans="1:8" ht="27.75" customHeight="1">
      <c r="A12" s="4"/>
      <c r="B12" s="88">
        <f>'07分類帳'!M52</f>
        <v>0</v>
      </c>
      <c r="C12" s="169" t="s">
        <v>216</v>
      </c>
      <c r="D12" s="64"/>
      <c r="E12" s="88"/>
      <c r="F12" s="89"/>
      <c r="G12" s="88"/>
      <c r="H12" s="89"/>
    </row>
    <row r="13" spans="1:8" ht="27.75" customHeight="1">
      <c r="A13" s="4"/>
      <c r="B13" s="88">
        <f>'07分類帳'!N52</f>
        <v>0</v>
      </c>
      <c r="C13" s="169"/>
      <c r="D13" s="4" t="s">
        <v>96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0.75" customHeight="1">
      <c r="A14" s="4" t="s">
        <v>97</v>
      </c>
      <c r="B14" s="88">
        <f>SUM(B5:B13)</f>
        <v>0</v>
      </c>
      <c r="C14" s="169"/>
      <c r="D14" s="4" t="s">
        <v>98</v>
      </c>
      <c r="E14" s="88">
        <f>'07分類帳'!P49</f>
        <v>73768</v>
      </c>
      <c r="F14" s="89"/>
      <c r="G14" s="88">
        <f>E14</f>
        <v>73768</v>
      </c>
      <c r="H14" s="95"/>
    </row>
    <row r="15" spans="1:8" ht="27.75" customHeight="1">
      <c r="A15" s="4" t="s">
        <v>11</v>
      </c>
      <c r="B15" s="88">
        <f>B14+B4</f>
        <v>73768</v>
      </c>
      <c r="C15" s="170"/>
      <c r="D15" s="4" t="s">
        <v>11</v>
      </c>
      <c r="E15" s="88">
        <f>E13+E14</f>
        <v>73768</v>
      </c>
      <c r="F15" s="90" t="e">
        <f>SUM(F4:F11)</f>
        <v>#DIV/0!</v>
      </c>
      <c r="G15" s="88">
        <f>G13+G14</f>
        <v>73768</v>
      </c>
      <c r="H15" s="90" t="e">
        <f>SUM(H4:H11)</f>
        <v>#DIV/0!</v>
      </c>
    </row>
    <row r="16" spans="1:8" ht="66.75" customHeight="1">
      <c r="A16" s="4" t="s">
        <v>99</v>
      </c>
      <c r="B16" s="163" t="s">
        <v>100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101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B16:H16"/>
    <mergeCell ref="A17:H17"/>
    <mergeCell ref="A2:C2"/>
    <mergeCell ref="D2:F2"/>
    <mergeCell ref="G2:H2"/>
    <mergeCell ref="D1:H1"/>
    <mergeCell ref="A1:C1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0" activePane="bottomLeft" state="frozen"/>
      <selection pane="topLeft" activeCell="A1" sqref="A1"/>
      <selection pane="bottomLeft" activeCell="S47" sqref="S47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56" t="str">
        <f>'07分類帳'!A1:I1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236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'07分類帳'!A2:B2</f>
        <v>103年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55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129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'07分類帳'!P49</f>
        <v>73768</v>
      </c>
    </row>
    <row r="5" spans="1:16" s="34" customFormat="1" ht="19.5" customHeight="1">
      <c r="A5" s="2">
        <v>8</v>
      </c>
      <c r="B5" s="2"/>
      <c r="C5" s="1" t="s">
        <v>38</v>
      </c>
      <c r="D5" s="1">
        <v>801</v>
      </c>
      <c r="E5" s="25" t="s">
        <v>213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8">SUM(G5:N5)</f>
        <v>0</v>
      </c>
      <c r="P5" s="1">
        <f aca="true" t="shared" si="1" ref="P5:P45">P4+F5-O5</f>
        <v>73768</v>
      </c>
    </row>
    <row r="6" spans="1:16" s="34" customFormat="1" ht="19.5" customHeight="1">
      <c r="A6" s="2">
        <v>8</v>
      </c>
      <c r="B6" s="2"/>
      <c r="C6" s="1" t="s">
        <v>38</v>
      </c>
      <c r="D6" s="1">
        <v>802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73768</v>
      </c>
    </row>
    <row r="7" spans="1:16" s="34" customFormat="1" ht="19.5" customHeight="1">
      <c r="A7" s="2">
        <v>8</v>
      </c>
      <c r="B7" s="2"/>
      <c r="C7" s="1" t="s">
        <v>38</v>
      </c>
      <c r="D7" s="1">
        <v>803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73768</v>
      </c>
    </row>
    <row r="8" spans="1:16" s="34" customFormat="1" ht="19.5" customHeight="1">
      <c r="A8" s="2">
        <v>8</v>
      </c>
      <c r="B8" s="2"/>
      <c r="C8" s="1" t="s">
        <v>38</v>
      </c>
      <c r="D8" s="1">
        <v>804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73768</v>
      </c>
    </row>
    <row r="9" spans="1:16" s="34" customFormat="1" ht="19.5" customHeight="1">
      <c r="A9" s="2">
        <v>8</v>
      </c>
      <c r="B9" s="2"/>
      <c r="C9" s="1" t="s">
        <v>38</v>
      </c>
      <c r="D9" s="1">
        <v>805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73768</v>
      </c>
    </row>
    <row r="10" spans="1:16" s="34" customFormat="1" ht="19.5" customHeight="1">
      <c r="A10" s="2">
        <v>8</v>
      </c>
      <c r="B10" s="2"/>
      <c r="C10" s="1" t="s">
        <v>39</v>
      </c>
      <c r="D10" s="1">
        <v>801</v>
      </c>
      <c r="E10" s="26"/>
      <c r="F10" s="1"/>
      <c r="G10" s="1">
        <v>0</v>
      </c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73768</v>
      </c>
    </row>
    <row r="11" spans="1:16" s="34" customFormat="1" ht="19.5" customHeight="1">
      <c r="A11" s="2">
        <v>8</v>
      </c>
      <c r="B11" s="2"/>
      <c r="C11" s="1" t="s">
        <v>39</v>
      </c>
      <c r="D11" s="1">
        <v>802</v>
      </c>
      <c r="E11" s="26"/>
      <c r="F11" s="1"/>
      <c r="G11" s="1"/>
      <c r="H11" s="1">
        <v>0</v>
      </c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73768</v>
      </c>
    </row>
    <row r="12" spans="1:16" s="34" customFormat="1" ht="19.5" customHeight="1">
      <c r="A12" s="2">
        <v>8</v>
      </c>
      <c r="B12" s="2"/>
      <c r="C12" s="1" t="s">
        <v>39</v>
      </c>
      <c r="D12" s="1">
        <v>803</v>
      </c>
      <c r="E12" s="26"/>
      <c r="F12" s="1"/>
      <c r="G12" s="1"/>
      <c r="H12" s="1"/>
      <c r="I12" s="1">
        <v>0</v>
      </c>
      <c r="J12" s="1"/>
      <c r="K12" s="1"/>
      <c r="L12" s="1"/>
      <c r="M12" s="1"/>
      <c r="N12" s="1"/>
      <c r="O12" s="1">
        <f t="shared" si="0"/>
        <v>0</v>
      </c>
      <c r="P12" s="1">
        <f t="shared" si="1"/>
        <v>73768</v>
      </c>
    </row>
    <row r="13" spans="1:16" s="34" customFormat="1" ht="19.5" customHeight="1">
      <c r="A13" s="2">
        <v>8</v>
      </c>
      <c r="B13" s="2"/>
      <c r="C13" s="1" t="s">
        <v>39</v>
      </c>
      <c r="D13" s="1">
        <v>804</v>
      </c>
      <c r="E13" s="26"/>
      <c r="F13" s="1"/>
      <c r="G13" s="1"/>
      <c r="H13" s="1"/>
      <c r="I13" s="1"/>
      <c r="J13" s="1">
        <v>0</v>
      </c>
      <c r="K13" s="1"/>
      <c r="L13" s="1"/>
      <c r="M13" s="1"/>
      <c r="N13" s="1"/>
      <c r="O13" s="1">
        <f t="shared" si="0"/>
        <v>0</v>
      </c>
      <c r="P13" s="1">
        <f t="shared" si="1"/>
        <v>73768</v>
      </c>
    </row>
    <row r="14" spans="1:16" s="34" customFormat="1" ht="19.5" customHeight="1">
      <c r="A14" s="2">
        <v>8</v>
      </c>
      <c r="B14" s="2"/>
      <c r="C14" s="1" t="s">
        <v>39</v>
      </c>
      <c r="D14" s="1">
        <v>805</v>
      </c>
      <c r="E14" s="26"/>
      <c r="F14" s="1"/>
      <c r="G14" s="1"/>
      <c r="H14" s="1"/>
      <c r="I14" s="1"/>
      <c r="J14" s="1"/>
      <c r="K14" s="1">
        <v>0</v>
      </c>
      <c r="L14" s="1"/>
      <c r="M14" s="1"/>
      <c r="N14" s="1"/>
      <c r="O14" s="1">
        <f t="shared" si="0"/>
        <v>0</v>
      </c>
      <c r="P14" s="1">
        <f t="shared" si="1"/>
        <v>73768</v>
      </c>
    </row>
    <row r="15" spans="1:16" s="34" customFormat="1" ht="19.5" customHeight="1">
      <c r="A15" s="2">
        <v>8</v>
      </c>
      <c r="B15" s="2"/>
      <c r="C15" s="1" t="s">
        <v>39</v>
      </c>
      <c r="D15" s="1">
        <v>806</v>
      </c>
      <c r="E15" s="26"/>
      <c r="F15" s="1"/>
      <c r="G15" s="1"/>
      <c r="H15" s="1"/>
      <c r="I15" s="1"/>
      <c r="J15" s="1"/>
      <c r="K15" s="1"/>
      <c r="L15" s="1">
        <v>0</v>
      </c>
      <c r="M15" s="1"/>
      <c r="N15" s="1"/>
      <c r="O15" s="1">
        <f t="shared" si="0"/>
        <v>0</v>
      </c>
      <c r="P15" s="1">
        <f t="shared" si="1"/>
        <v>73768</v>
      </c>
    </row>
    <row r="16" spans="1:16" s="34" customFormat="1" ht="19.5" customHeight="1">
      <c r="A16" s="2">
        <v>8</v>
      </c>
      <c r="B16" s="2"/>
      <c r="C16" s="1" t="s">
        <v>39</v>
      </c>
      <c r="D16" s="1">
        <v>807</v>
      </c>
      <c r="E16" s="26"/>
      <c r="F16" s="1"/>
      <c r="G16" s="1"/>
      <c r="H16" s="1"/>
      <c r="I16" s="1"/>
      <c r="J16" s="1"/>
      <c r="K16" s="1"/>
      <c r="L16" s="1"/>
      <c r="M16" s="1">
        <v>0</v>
      </c>
      <c r="N16" s="1"/>
      <c r="O16" s="1">
        <f t="shared" si="0"/>
        <v>0</v>
      </c>
      <c r="P16" s="1">
        <f t="shared" si="1"/>
        <v>73768</v>
      </c>
    </row>
    <row r="17" spans="1:16" s="34" customFormat="1" ht="19.5" customHeight="1">
      <c r="A17" s="2">
        <v>8</v>
      </c>
      <c r="B17" s="2"/>
      <c r="C17" s="1" t="s">
        <v>39</v>
      </c>
      <c r="D17" s="1">
        <v>808</v>
      </c>
      <c r="E17" s="26"/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f t="shared" si="0"/>
        <v>0</v>
      </c>
      <c r="P17" s="1">
        <f t="shared" si="1"/>
        <v>73768</v>
      </c>
    </row>
    <row r="18" spans="1:16" s="34" customFormat="1" ht="19.5" customHeight="1">
      <c r="A18" s="2">
        <v>8</v>
      </c>
      <c r="B18" s="2"/>
      <c r="C18" s="1" t="s">
        <v>39</v>
      </c>
      <c r="D18" s="1">
        <v>809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73768</v>
      </c>
    </row>
    <row r="19" spans="1:16" s="34" customFormat="1" ht="19.5" customHeight="1">
      <c r="A19" s="2">
        <v>8</v>
      </c>
      <c r="B19" s="2"/>
      <c r="C19" s="1" t="s">
        <v>39</v>
      </c>
      <c r="D19" s="1">
        <v>810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73768</v>
      </c>
    </row>
    <row r="20" spans="1:16" s="34" customFormat="1" ht="19.5" customHeight="1">
      <c r="A20" s="2">
        <v>8</v>
      </c>
      <c r="B20" s="2"/>
      <c r="C20" s="1" t="s">
        <v>39</v>
      </c>
      <c r="D20" s="1">
        <v>811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73768</v>
      </c>
    </row>
    <row r="21" spans="1:16" s="34" customFormat="1" ht="19.5" customHeight="1">
      <c r="A21" s="2">
        <v>8</v>
      </c>
      <c r="B21" s="2"/>
      <c r="C21" s="1" t="s">
        <v>39</v>
      </c>
      <c r="D21" s="1">
        <v>812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73768</v>
      </c>
    </row>
    <row r="22" spans="1:16" s="34" customFormat="1" ht="19.5" customHeight="1">
      <c r="A22" s="2">
        <v>8</v>
      </c>
      <c r="B22" s="2"/>
      <c r="C22" s="1" t="s">
        <v>39</v>
      </c>
      <c r="D22" s="1">
        <v>813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73768</v>
      </c>
    </row>
    <row r="23" spans="1:16" s="34" customFormat="1" ht="19.5" customHeight="1">
      <c r="A23" s="2">
        <v>8</v>
      </c>
      <c r="B23" s="2"/>
      <c r="C23" s="1" t="s">
        <v>39</v>
      </c>
      <c r="D23" s="1">
        <v>814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73768</v>
      </c>
    </row>
    <row r="24" spans="1:16" s="34" customFormat="1" ht="19.5" customHeight="1">
      <c r="A24" s="2">
        <v>8</v>
      </c>
      <c r="B24" s="2"/>
      <c r="C24" s="1" t="s">
        <v>39</v>
      </c>
      <c r="D24" s="1">
        <v>815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73768</v>
      </c>
    </row>
    <row r="25" spans="1:16" s="34" customFormat="1" ht="19.5" customHeight="1">
      <c r="A25" s="2">
        <v>8</v>
      </c>
      <c r="B25" s="2"/>
      <c r="C25" s="1" t="s">
        <v>39</v>
      </c>
      <c r="D25" s="1">
        <v>816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73768</v>
      </c>
    </row>
    <row r="26" spans="1:16" s="34" customFormat="1" ht="19.5" customHeight="1">
      <c r="A26" s="2">
        <v>8</v>
      </c>
      <c r="B26" s="2"/>
      <c r="C26" s="1" t="s">
        <v>39</v>
      </c>
      <c r="D26" s="1">
        <v>817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73768</v>
      </c>
    </row>
    <row r="27" spans="1:16" s="34" customFormat="1" ht="19.5" customHeight="1">
      <c r="A27" s="2">
        <v>8</v>
      </c>
      <c r="B27" s="2"/>
      <c r="C27" s="1" t="s">
        <v>39</v>
      </c>
      <c r="D27" s="1">
        <v>818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73768</v>
      </c>
    </row>
    <row r="28" spans="1:16" s="34" customFormat="1" ht="19.5" customHeight="1">
      <c r="A28" s="2">
        <v>8</v>
      </c>
      <c r="B28" s="2"/>
      <c r="C28" s="1" t="s">
        <v>39</v>
      </c>
      <c r="D28" s="1">
        <v>819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73768</v>
      </c>
    </row>
    <row r="29" spans="1:16" s="34" customFormat="1" ht="19.5" customHeight="1">
      <c r="A29" s="2"/>
      <c r="B29" s="2"/>
      <c r="C29" s="1" t="s">
        <v>39</v>
      </c>
      <c r="D29" s="1">
        <v>820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73768</v>
      </c>
    </row>
    <row r="30" spans="1:16" s="34" customFormat="1" ht="19.5" customHeight="1">
      <c r="A30" s="2"/>
      <c r="B30" s="2"/>
      <c r="C30" s="1" t="s">
        <v>39</v>
      </c>
      <c r="D30" s="1">
        <v>821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73768</v>
      </c>
    </row>
    <row r="31" spans="1:16" s="34" customFormat="1" ht="19.5" customHeight="1">
      <c r="A31" s="2"/>
      <c r="B31" s="2"/>
      <c r="C31" s="1" t="s">
        <v>39</v>
      </c>
      <c r="D31" s="1">
        <v>822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73768</v>
      </c>
    </row>
    <row r="32" spans="1:16" s="34" customFormat="1" ht="19.5" customHeight="1">
      <c r="A32" s="2"/>
      <c r="B32" s="2"/>
      <c r="C32" s="1" t="s">
        <v>39</v>
      </c>
      <c r="D32" s="1">
        <v>823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73768</v>
      </c>
    </row>
    <row r="33" spans="1:16" s="34" customFormat="1" ht="19.5" customHeight="1">
      <c r="A33" s="2"/>
      <c r="B33" s="2"/>
      <c r="C33" s="1" t="s">
        <v>39</v>
      </c>
      <c r="D33" s="1">
        <v>824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73768</v>
      </c>
    </row>
    <row r="34" spans="1:16" s="34" customFormat="1" ht="19.5" customHeight="1">
      <c r="A34" s="2"/>
      <c r="B34" s="2"/>
      <c r="C34" s="1" t="s">
        <v>39</v>
      </c>
      <c r="D34" s="1">
        <v>825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73768</v>
      </c>
    </row>
    <row r="35" spans="1:16" s="34" customFormat="1" ht="19.5" customHeight="1">
      <c r="A35" s="2"/>
      <c r="B35" s="2"/>
      <c r="C35" s="1" t="s">
        <v>39</v>
      </c>
      <c r="D35" s="1">
        <v>826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73768</v>
      </c>
    </row>
    <row r="36" spans="1:16" s="34" customFormat="1" ht="19.5" customHeight="1">
      <c r="A36" s="2"/>
      <c r="B36" s="2"/>
      <c r="C36" s="1" t="s">
        <v>39</v>
      </c>
      <c r="D36" s="1">
        <v>827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73768</v>
      </c>
    </row>
    <row r="37" spans="1:16" s="34" customFormat="1" ht="19.5" customHeight="1">
      <c r="A37" s="2"/>
      <c r="B37" s="2"/>
      <c r="C37" s="1" t="s">
        <v>39</v>
      </c>
      <c r="D37" s="1">
        <v>828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73768</v>
      </c>
    </row>
    <row r="38" spans="1:16" s="34" customFormat="1" ht="19.5" customHeight="1">
      <c r="A38" s="2"/>
      <c r="B38" s="2"/>
      <c r="C38" s="1" t="s">
        <v>39</v>
      </c>
      <c r="D38" s="1">
        <v>829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73768</v>
      </c>
    </row>
    <row r="39" spans="1:16" s="34" customFormat="1" ht="19.5" customHeight="1">
      <c r="A39" s="2"/>
      <c r="B39" s="2"/>
      <c r="C39" s="1" t="s">
        <v>39</v>
      </c>
      <c r="D39" s="1">
        <v>830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73768</v>
      </c>
    </row>
    <row r="40" spans="1:16" s="34" customFormat="1" ht="19.5" customHeight="1">
      <c r="A40" s="2"/>
      <c r="B40" s="2"/>
      <c r="C40" s="1" t="s">
        <v>39</v>
      </c>
      <c r="D40" s="1">
        <v>831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73768</v>
      </c>
    </row>
    <row r="41" spans="1:16" s="34" customFormat="1" ht="19.5" customHeight="1">
      <c r="A41" s="2"/>
      <c r="B41" s="2"/>
      <c r="C41" s="1" t="s">
        <v>39</v>
      </c>
      <c r="D41" s="1">
        <v>832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73768</v>
      </c>
    </row>
    <row r="42" spans="1:16" s="34" customFormat="1" ht="19.5" customHeight="1">
      <c r="A42" s="2"/>
      <c r="B42" s="2"/>
      <c r="C42" s="1" t="s">
        <v>39</v>
      </c>
      <c r="D42" s="1">
        <v>833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73768</v>
      </c>
    </row>
    <row r="43" spans="1:16" s="34" customFormat="1" ht="19.5" customHeight="1">
      <c r="A43" s="2"/>
      <c r="B43" s="2"/>
      <c r="C43" s="1" t="s">
        <v>39</v>
      </c>
      <c r="D43" s="1">
        <v>834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73768</v>
      </c>
    </row>
    <row r="44" spans="1:16" s="34" customFormat="1" ht="19.5" customHeight="1">
      <c r="A44" s="2"/>
      <c r="B44" s="2"/>
      <c r="C44" s="1" t="s">
        <v>39</v>
      </c>
      <c r="D44" s="1">
        <v>835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73768</v>
      </c>
    </row>
    <row r="45" spans="1:16" s="34" customFormat="1" ht="19.5" customHeight="1">
      <c r="A45" s="2"/>
      <c r="B45" s="2"/>
      <c r="C45" s="1" t="s">
        <v>39</v>
      </c>
      <c r="D45" s="1">
        <v>836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73768</v>
      </c>
    </row>
    <row r="46" spans="1:16" s="34" customFormat="1" ht="19.5" customHeight="1">
      <c r="A46" s="2"/>
      <c r="B46" s="2"/>
      <c r="C46" s="1" t="s">
        <v>39</v>
      </c>
      <c r="D46" s="1">
        <v>837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39</v>
      </c>
      <c r="D47" s="1">
        <v>838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F48+'07分類帳'!F49</f>
        <v>73768</v>
      </c>
      <c r="G49" s="15">
        <f>G48+'07分類帳'!G49</f>
        <v>0</v>
      </c>
      <c r="H49" s="15">
        <f>H48+'07分類帳'!H49</f>
        <v>0</v>
      </c>
      <c r="I49" s="15">
        <f>I48+'07分類帳'!I49</f>
        <v>0</v>
      </c>
      <c r="J49" s="15">
        <f>J48+'07分類帳'!J49</f>
        <v>0</v>
      </c>
      <c r="K49" s="15">
        <f>K48+'07分類帳'!K49</f>
        <v>0</v>
      </c>
      <c r="L49" s="15">
        <f>L48+'07分類帳'!L49</f>
        <v>0</v>
      </c>
      <c r="M49" s="15">
        <f>M48+'07分類帳'!M49</f>
        <v>0</v>
      </c>
      <c r="N49" s="15">
        <f>N48+'07分類帳'!N49</f>
        <v>0</v>
      </c>
      <c r="O49" s="15">
        <f>O48+'07分類帳'!O49</f>
        <v>0</v>
      </c>
      <c r="P49" s="15">
        <f>F49-O49</f>
        <v>73768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234</v>
      </c>
      <c r="M51" s="5"/>
      <c r="N51" s="5"/>
      <c r="O51" s="158" t="s">
        <v>193</v>
      </c>
      <c r="P51" s="159"/>
    </row>
    <row r="52" spans="1:16" ht="41.25" customHeight="1">
      <c r="A52" s="38"/>
      <c r="B52" s="38"/>
      <c r="C52" s="38"/>
      <c r="D52" s="38"/>
      <c r="E52" s="29">
        <v>0</v>
      </c>
      <c r="F52" s="96">
        <v>0</v>
      </c>
      <c r="G52" s="96">
        <v>0</v>
      </c>
      <c r="H52" s="96">
        <v>0</v>
      </c>
      <c r="I52" s="31">
        <v>0</v>
      </c>
      <c r="J52" s="31">
        <v>0</v>
      </c>
      <c r="K52" s="31">
        <v>0</v>
      </c>
      <c r="L52" s="30">
        <v>0</v>
      </c>
      <c r="M52" s="97"/>
      <c r="N52" s="97"/>
      <c r="O52" s="160">
        <f>SUM(F52:N52)</f>
        <v>0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B16" sqref="B16:H16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'07結算'!A1:C1</f>
        <v>嘉義縣義竹鄉義竹國民小學</v>
      </c>
      <c r="B1" s="166"/>
      <c r="C1" s="166"/>
      <c r="D1" s="165" t="s">
        <v>237</v>
      </c>
      <c r="E1" s="165"/>
      <c r="F1" s="165"/>
      <c r="G1" s="165"/>
      <c r="H1" s="165"/>
    </row>
    <row r="2" spans="1:8" ht="25.5" customHeight="1">
      <c r="A2" s="162" t="s">
        <v>78</v>
      </c>
      <c r="B2" s="162"/>
      <c r="C2" s="162"/>
      <c r="D2" s="162" t="s">
        <v>79</v>
      </c>
      <c r="E2" s="162"/>
      <c r="F2" s="162"/>
      <c r="G2" s="162" t="s">
        <v>80</v>
      </c>
      <c r="H2" s="162"/>
    </row>
    <row r="3" spans="1:8" ht="25.5" customHeight="1">
      <c r="A3" s="4" t="s">
        <v>81</v>
      </c>
      <c r="B3" s="87" t="s">
        <v>82</v>
      </c>
      <c r="C3" s="4" t="s">
        <v>83</v>
      </c>
      <c r="D3" s="4" t="s">
        <v>84</v>
      </c>
      <c r="E3" s="87" t="s">
        <v>85</v>
      </c>
      <c r="F3" s="4" t="s">
        <v>86</v>
      </c>
      <c r="G3" s="87" t="s">
        <v>85</v>
      </c>
      <c r="H3" s="4" t="s">
        <v>86</v>
      </c>
    </row>
    <row r="4" spans="1:8" ht="25.5" customHeight="1">
      <c r="A4" s="4" t="s">
        <v>87</v>
      </c>
      <c r="B4" s="88">
        <f>'08分類帳'!P4</f>
        <v>73768</v>
      </c>
      <c r="C4" s="167" t="s">
        <v>270</v>
      </c>
      <c r="D4" s="4" t="s">
        <v>88</v>
      </c>
      <c r="E4" s="88">
        <f>'08分類帳'!G48</f>
        <v>0</v>
      </c>
      <c r="F4" s="89" t="e">
        <f>E4/E13</f>
        <v>#DIV/0!</v>
      </c>
      <c r="G4" s="88">
        <f>'08分類帳'!G49</f>
        <v>0</v>
      </c>
      <c r="H4" s="89" t="e">
        <f>G4/G13</f>
        <v>#DIV/0!</v>
      </c>
    </row>
    <row r="5" spans="1:8" ht="25.5" customHeight="1">
      <c r="A5" s="4" t="s">
        <v>89</v>
      </c>
      <c r="B5" s="88">
        <f>'08分類帳'!F52</f>
        <v>0</v>
      </c>
      <c r="C5" s="168"/>
      <c r="D5" s="4" t="s">
        <v>90</v>
      </c>
      <c r="E5" s="88">
        <f>'08分類帳'!H48</f>
        <v>0</v>
      </c>
      <c r="F5" s="89" t="e">
        <f>E5/E13</f>
        <v>#DIV/0!</v>
      </c>
      <c r="G5" s="88">
        <f>'08分類帳'!H49</f>
        <v>0</v>
      </c>
      <c r="H5" s="89" t="e">
        <f>G5/G13</f>
        <v>#DIV/0!</v>
      </c>
    </row>
    <row r="6" spans="1:8" ht="29.25" customHeight="1">
      <c r="A6" s="5" t="s">
        <v>91</v>
      </c>
      <c r="B6" s="88">
        <f>'08分類帳'!G52</f>
        <v>0</v>
      </c>
      <c r="C6" s="168"/>
      <c r="D6" s="4" t="s">
        <v>92</v>
      </c>
      <c r="E6" s="88">
        <f>'08分類帳'!I48</f>
        <v>0</v>
      </c>
      <c r="F6" s="89" t="e">
        <f>E6/E13</f>
        <v>#DIV/0!</v>
      </c>
      <c r="G6" s="88">
        <f>'08分類帳'!I49</f>
        <v>0</v>
      </c>
      <c r="H6" s="89" t="e">
        <f>G6/G13</f>
        <v>#DIV/0!</v>
      </c>
    </row>
    <row r="7" spans="1:8" ht="30" customHeight="1">
      <c r="A7" s="99" t="s">
        <v>211</v>
      </c>
      <c r="B7" s="88">
        <f>'08分類帳'!H52</f>
        <v>0</v>
      </c>
      <c r="C7" s="168"/>
      <c r="D7" s="4" t="s">
        <v>9</v>
      </c>
      <c r="E7" s="88">
        <f>'08分類帳'!J48</f>
        <v>0</v>
      </c>
      <c r="F7" s="89" t="e">
        <f>E7/E13</f>
        <v>#DIV/0!</v>
      </c>
      <c r="G7" s="88">
        <f>'08分類帳'!J49</f>
        <v>0</v>
      </c>
      <c r="H7" s="89" t="e">
        <f>G7/G13</f>
        <v>#DIV/0!</v>
      </c>
    </row>
    <row r="8" spans="1:8" ht="30" customHeight="1">
      <c r="A8" s="99" t="s">
        <v>196</v>
      </c>
      <c r="B8" s="88">
        <f>'08分類帳'!I52</f>
        <v>0</v>
      </c>
      <c r="C8" s="168"/>
      <c r="D8" s="4" t="s">
        <v>17</v>
      </c>
      <c r="E8" s="88">
        <f>'08分類帳'!K48</f>
        <v>0</v>
      </c>
      <c r="F8" s="89" t="e">
        <f>E8/E13</f>
        <v>#DIV/0!</v>
      </c>
      <c r="G8" s="88">
        <f>'08分類帳'!K49</f>
        <v>0</v>
      </c>
      <c r="H8" s="89" t="e">
        <f>G8/G13</f>
        <v>#DIV/0!</v>
      </c>
    </row>
    <row r="9" spans="1:8" ht="32.25" customHeight="1">
      <c r="A9" s="99" t="s">
        <v>217</v>
      </c>
      <c r="B9" s="88">
        <f>'08分類帳'!J52</f>
        <v>0</v>
      </c>
      <c r="C9" s="168"/>
      <c r="D9" s="4" t="s">
        <v>93</v>
      </c>
      <c r="E9" s="88">
        <f>'08分類帳'!L48</f>
        <v>0</v>
      </c>
      <c r="F9" s="89" t="e">
        <f>E9/E13</f>
        <v>#DIV/0!</v>
      </c>
      <c r="G9" s="88">
        <f>'08分類帳'!L49</f>
        <v>0</v>
      </c>
      <c r="H9" s="89" t="e">
        <f>G9/G13</f>
        <v>#DIV/0!</v>
      </c>
    </row>
    <row r="10" spans="1:8" ht="30" customHeight="1">
      <c r="A10" s="4" t="s">
        <v>168</v>
      </c>
      <c r="B10" s="88">
        <f>'08分類帳'!K52</f>
        <v>0</v>
      </c>
      <c r="C10" s="168"/>
      <c r="D10" s="4" t="s">
        <v>94</v>
      </c>
      <c r="E10" s="88">
        <f>'08分類帳'!M48</f>
        <v>0</v>
      </c>
      <c r="F10" s="89" t="e">
        <f>E10/E13</f>
        <v>#DIV/0!</v>
      </c>
      <c r="G10" s="88">
        <f>'08分類帳'!M49</f>
        <v>0</v>
      </c>
      <c r="H10" s="89" t="e">
        <f>G10/G13</f>
        <v>#DIV/0!</v>
      </c>
    </row>
    <row r="11" spans="1:8" ht="36" customHeight="1">
      <c r="A11" s="64" t="s">
        <v>234</v>
      </c>
      <c r="B11" s="88">
        <f>'08分類帳'!L52</f>
        <v>0</v>
      </c>
      <c r="C11" s="168"/>
      <c r="D11" s="4" t="s">
        <v>10</v>
      </c>
      <c r="E11" s="88">
        <f>'08分類帳'!N48</f>
        <v>0</v>
      </c>
      <c r="F11" s="89" t="e">
        <f>E11/E13</f>
        <v>#DIV/0!</v>
      </c>
      <c r="G11" s="88">
        <f>'08分類帳'!N49</f>
        <v>0</v>
      </c>
      <c r="H11" s="89" t="e">
        <f>G11/G13</f>
        <v>#DIV/0!</v>
      </c>
    </row>
    <row r="12" spans="1:8" ht="30.75" customHeight="1">
      <c r="A12" s="4"/>
      <c r="B12" s="88">
        <f>'08分類帳'!M52</f>
        <v>0</v>
      </c>
      <c r="C12" s="169" t="s">
        <v>216</v>
      </c>
      <c r="D12" s="64"/>
      <c r="E12" s="88"/>
      <c r="F12" s="89"/>
      <c r="G12" s="88"/>
      <c r="H12" s="89"/>
    </row>
    <row r="13" spans="1:8" ht="27" customHeight="1">
      <c r="A13" s="4"/>
      <c r="B13" s="88">
        <f>'08分類帳'!N52</f>
        <v>0</v>
      </c>
      <c r="C13" s="169"/>
      <c r="D13" s="4" t="s">
        <v>96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3" customHeight="1">
      <c r="A14" s="4" t="s">
        <v>97</v>
      </c>
      <c r="B14" s="88">
        <f>SUM(B5:B13)</f>
        <v>0</v>
      </c>
      <c r="C14" s="169"/>
      <c r="D14" s="4" t="s">
        <v>98</v>
      </c>
      <c r="E14" s="88">
        <f>'08分類帳'!P49</f>
        <v>73768</v>
      </c>
      <c r="F14" s="89"/>
      <c r="G14" s="88">
        <f>E14</f>
        <v>73768</v>
      </c>
      <c r="H14" s="95"/>
    </row>
    <row r="15" spans="1:8" ht="33" customHeight="1">
      <c r="A15" s="4" t="s">
        <v>11</v>
      </c>
      <c r="B15" s="88">
        <f>B14+B4</f>
        <v>73768</v>
      </c>
      <c r="C15" s="170"/>
      <c r="D15" s="4" t="s">
        <v>11</v>
      </c>
      <c r="E15" s="88">
        <f>E13+E14</f>
        <v>73768</v>
      </c>
      <c r="F15" s="90" t="e">
        <f>SUM(F4:F11)</f>
        <v>#DIV/0!</v>
      </c>
      <c r="G15" s="88">
        <f>G13+G14</f>
        <v>73768</v>
      </c>
      <c r="H15" s="90" t="e">
        <f>SUM(H4:H11)</f>
        <v>#DIV/0!</v>
      </c>
    </row>
    <row r="16" spans="1:8" ht="66.75" customHeight="1">
      <c r="A16" s="4" t="s">
        <v>99</v>
      </c>
      <c r="B16" s="163" t="s">
        <v>100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101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B16:H16"/>
    <mergeCell ref="A17:H17"/>
    <mergeCell ref="A2:C2"/>
    <mergeCell ref="D2:F2"/>
    <mergeCell ref="G2:H2"/>
    <mergeCell ref="D1:H1"/>
    <mergeCell ref="A1:C1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9" sqref="B9:B21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56" t="str">
        <f>'08分類帳'!A1:I1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239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'07分類帳'!A2:B2</f>
        <v>103年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55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129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'08分類帳'!P49</f>
        <v>73768</v>
      </c>
    </row>
    <row r="5" spans="1:16" s="34" customFormat="1" ht="19.5" customHeight="1">
      <c r="A5" s="2">
        <v>9</v>
      </c>
      <c r="B5" s="2">
        <v>22</v>
      </c>
      <c r="C5" s="1" t="s">
        <v>38</v>
      </c>
      <c r="D5" s="1">
        <v>901</v>
      </c>
      <c r="E5" s="133" t="s">
        <v>271</v>
      </c>
      <c r="F5" s="1">
        <v>36000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8">SUM(G5:N5)</f>
        <v>0</v>
      </c>
      <c r="P5" s="1">
        <f aca="true" t="shared" si="1" ref="P5:P44">P4+F5-O5</f>
        <v>109768</v>
      </c>
    </row>
    <row r="6" spans="1:16" s="34" customFormat="1" ht="19.5" customHeight="1">
      <c r="A6" s="2">
        <v>9</v>
      </c>
      <c r="B6" s="2">
        <v>22</v>
      </c>
      <c r="C6" s="1" t="s">
        <v>38</v>
      </c>
      <c r="D6" s="1">
        <v>902</v>
      </c>
      <c r="E6" s="133" t="s">
        <v>272</v>
      </c>
      <c r="F6" s="1">
        <v>3000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112768</v>
      </c>
    </row>
    <row r="7" spans="1:16" s="34" customFormat="1" ht="19.5" customHeight="1">
      <c r="A7" s="2">
        <v>9</v>
      </c>
      <c r="B7" s="2">
        <v>22</v>
      </c>
      <c r="C7" s="1" t="s">
        <v>38</v>
      </c>
      <c r="D7" s="1">
        <v>903</v>
      </c>
      <c r="E7" s="133" t="s">
        <v>273</v>
      </c>
      <c r="F7" s="1">
        <v>600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113368</v>
      </c>
    </row>
    <row r="8" spans="1:16" s="34" customFormat="1" ht="19.5" customHeight="1">
      <c r="A8" s="2">
        <v>9</v>
      </c>
      <c r="B8" s="2">
        <v>22</v>
      </c>
      <c r="C8" s="1" t="s">
        <v>38</v>
      </c>
      <c r="D8" s="1">
        <v>904</v>
      </c>
      <c r="E8" s="133" t="s">
        <v>274</v>
      </c>
      <c r="F8" s="1">
        <v>135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113503</v>
      </c>
    </row>
    <row r="9" spans="1:16" s="34" customFormat="1" ht="19.5" customHeight="1">
      <c r="A9" s="2">
        <v>9</v>
      </c>
      <c r="B9" s="2">
        <v>27</v>
      </c>
      <c r="C9" s="1" t="s">
        <v>39</v>
      </c>
      <c r="D9" s="1">
        <v>901</v>
      </c>
      <c r="E9" s="132" t="s">
        <v>275</v>
      </c>
      <c r="F9" s="1"/>
      <c r="G9" s="1"/>
      <c r="H9" s="1"/>
      <c r="I9" s="1"/>
      <c r="J9" s="1"/>
      <c r="K9" s="38">
        <v>11000</v>
      </c>
      <c r="L9" s="1"/>
      <c r="M9" s="1"/>
      <c r="N9" s="1"/>
      <c r="O9" s="1">
        <f t="shared" si="0"/>
        <v>11000</v>
      </c>
      <c r="P9" s="1">
        <f t="shared" si="1"/>
        <v>102503</v>
      </c>
    </row>
    <row r="10" spans="1:16" s="34" customFormat="1" ht="19.5" customHeight="1">
      <c r="A10" s="2">
        <v>9</v>
      </c>
      <c r="B10" s="2">
        <v>27</v>
      </c>
      <c r="C10" s="1" t="s">
        <v>39</v>
      </c>
      <c r="D10" s="1">
        <v>902</v>
      </c>
      <c r="E10" s="132" t="s">
        <v>276</v>
      </c>
      <c r="F10" s="1"/>
      <c r="G10" s="1"/>
      <c r="H10" s="1"/>
      <c r="I10" s="1"/>
      <c r="J10" s="1"/>
      <c r="K10" s="38">
        <v>45116</v>
      </c>
      <c r="L10" s="1"/>
      <c r="M10" s="1"/>
      <c r="N10" s="1"/>
      <c r="O10" s="1">
        <f t="shared" si="0"/>
        <v>45116</v>
      </c>
      <c r="P10" s="1">
        <f t="shared" si="1"/>
        <v>57387</v>
      </c>
    </row>
    <row r="11" spans="1:16" s="34" customFormat="1" ht="19.5" customHeight="1">
      <c r="A11" s="2">
        <v>9</v>
      </c>
      <c r="B11" s="2">
        <v>27</v>
      </c>
      <c r="C11" s="1" t="s">
        <v>39</v>
      </c>
      <c r="D11" s="1">
        <v>903</v>
      </c>
      <c r="E11" s="134" t="s">
        <v>277</v>
      </c>
      <c r="F11" s="135"/>
      <c r="G11" s="1"/>
      <c r="H11" s="1"/>
      <c r="I11" s="1"/>
      <c r="J11" s="1"/>
      <c r="K11" s="1"/>
      <c r="L11" s="1"/>
      <c r="M11" s="1"/>
      <c r="N11" s="1">
        <v>350</v>
      </c>
      <c r="O11" s="1">
        <f>SUM(G11:N11)</f>
        <v>350</v>
      </c>
      <c r="P11" s="1">
        <f t="shared" si="1"/>
        <v>57037</v>
      </c>
    </row>
    <row r="12" spans="1:16" s="34" customFormat="1" ht="19.5" customHeight="1">
      <c r="A12" s="2">
        <v>9</v>
      </c>
      <c r="B12" s="2">
        <v>27</v>
      </c>
      <c r="C12" s="1" t="s">
        <v>39</v>
      </c>
      <c r="D12" s="1">
        <v>904</v>
      </c>
      <c r="E12" s="132" t="s">
        <v>278</v>
      </c>
      <c r="F12" s="135"/>
      <c r="G12" s="1"/>
      <c r="H12" s="1"/>
      <c r="I12" s="1"/>
      <c r="J12" s="1"/>
      <c r="K12" s="1"/>
      <c r="L12" s="1">
        <v>652</v>
      </c>
      <c r="M12" s="1"/>
      <c r="N12" s="1"/>
      <c r="O12" s="1">
        <f t="shared" si="0"/>
        <v>652</v>
      </c>
      <c r="P12" s="1">
        <f t="shared" si="1"/>
        <v>56385</v>
      </c>
    </row>
    <row r="13" spans="1:16" s="34" customFormat="1" ht="19.5" customHeight="1">
      <c r="A13" s="2">
        <v>9</v>
      </c>
      <c r="B13" s="2">
        <v>27</v>
      </c>
      <c r="C13" s="1" t="s">
        <v>39</v>
      </c>
      <c r="D13" s="1">
        <v>905</v>
      </c>
      <c r="E13" s="132" t="s">
        <v>279</v>
      </c>
      <c r="F13" s="135"/>
      <c r="G13" s="1"/>
      <c r="H13" s="1"/>
      <c r="I13" s="1"/>
      <c r="J13" s="1"/>
      <c r="K13" s="1"/>
      <c r="L13" s="1">
        <v>1404</v>
      </c>
      <c r="M13" s="1"/>
      <c r="N13" s="1"/>
      <c r="O13" s="1">
        <f t="shared" si="0"/>
        <v>1404</v>
      </c>
      <c r="P13" s="1">
        <f t="shared" si="1"/>
        <v>54981</v>
      </c>
    </row>
    <row r="14" spans="1:16" s="34" customFormat="1" ht="19.5" customHeight="1">
      <c r="A14" s="2">
        <v>9</v>
      </c>
      <c r="B14" s="2">
        <v>27</v>
      </c>
      <c r="C14" s="1" t="s">
        <v>39</v>
      </c>
      <c r="D14" s="1">
        <v>906</v>
      </c>
      <c r="E14" s="132" t="s">
        <v>280</v>
      </c>
      <c r="F14" s="135"/>
      <c r="G14" s="1"/>
      <c r="H14" s="1"/>
      <c r="I14" s="1"/>
      <c r="J14" s="1"/>
      <c r="K14" s="1"/>
      <c r="L14" s="1"/>
      <c r="M14" s="1"/>
      <c r="N14" s="1">
        <v>269</v>
      </c>
      <c r="O14" s="1">
        <f>SUM(G14:N14)</f>
        <v>269</v>
      </c>
      <c r="P14" s="1">
        <f t="shared" si="1"/>
        <v>54712</v>
      </c>
    </row>
    <row r="15" spans="1:16" s="34" customFormat="1" ht="19.5" customHeight="1">
      <c r="A15" s="2">
        <v>9</v>
      </c>
      <c r="B15" s="2">
        <v>27</v>
      </c>
      <c r="C15" s="1" t="s">
        <v>39</v>
      </c>
      <c r="D15" s="1">
        <v>907</v>
      </c>
      <c r="E15" s="132" t="s">
        <v>281</v>
      </c>
      <c r="F15" s="135"/>
      <c r="G15" s="1"/>
      <c r="H15" s="1"/>
      <c r="I15" s="1"/>
      <c r="J15" s="1"/>
      <c r="K15" s="1"/>
      <c r="L15" s="1"/>
      <c r="M15" s="1"/>
      <c r="N15" s="1">
        <v>1020</v>
      </c>
      <c r="O15" s="1">
        <f>SUM(G15:N15)</f>
        <v>1020</v>
      </c>
      <c r="P15" s="1">
        <f t="shared" si="1"/>
        <v>53692</v>
      </c>
    </row>
    <row r="16" spans="1:16" s="34" customFormat="1" ht="19.5" customHeight="1">
      <c r="A16" s="2">
        <v>9</v>
      </c>
      <c r="B16" s="2">
        <v>27</v>
      </c>
      <c r="C16" s="1" t="s">
        <v>39</v>
      </c>
      <c r="D16" s="1">
        <v>908</v>
      </c>
      <c r="E16" s="132" t="s">
        <v>282</v>
      </c>
      <c r="F16" s="135"/>
      <c r="G16" s="1"/>
      <c r="H16" s="1"/>
      <c r="I16" s="1"/>
      <c r="J16" s="1"/>
      <c r="K16" s="1"/>
      <c r="L16" s="1"/>
      <c r="M16" s="1"/>
      <c r="N16" s="1">
        <v>370</v>
      </c>
      <c r="O16" s="1">
        <f>SUM(G16:N16)</f>
        <v>370</v>
      </c>
      <c r="P16" s="1">
        <f t="shared" si="1"/>
        <v>53322</v>
      </c>
    </row>
    <row r="17" spans="1:16" s="34" customFormat="1" ht="19.5" customHeight="1">
      <c r="A17" s="2">
        <v>9</v>
      </c>
      <c r="B17" s="2">
        <v>27</v>
      </c>
      <c r="C17" s="1" t="s">
        <v>39</v>
      </c>
      <c r="D17" s="1">
        <v>909</v>
      </c>
      <c r="E17" s="132" t="s">
        <v>283</v>
      </c>
      <c r="F17" s="135"/>
      <c r="G17" s="1"/>
      <c r="H17" s="1"/>
      <c r="I17" s="1"/>
      <c r="J17" s="1"/>
      <c r="K17" s="1"/>
      <c r="L17" s="1"/>
      <c r="M17" s="1"/>
      <c r="N17" s="1">
        <v>180</v>
      </c>
      <c r="O17" s="1">
        <f>SUM(G17:N17)</f>
        <v>180</v>
      </c>
      <c r="P17" s="1">
        <f t="shared" si="1"/>
        <v>53142</v>
      </c>
    </row>
    <row r="18" spans="1:16" s="34" customFormat="1" ht="19.5" customHeight="1">
      <c r="A18" s="2">
        <v>9</v>
      </c>
      <c r="B18" s="2">
        <v>27</v>
      </c>
      <c r="C18" s="1" t="s">
        <v>39</v>
      </c>
      <c r="D18" s="1">
        <v>910</v>
      </c>
      <c r="E18" s="132" t="s">
        <v>284</v>
      </c>
      <c r="F18" s="135"/>
      <c r="G18" s="1"/>
      <c r="H18" s="1"/>
      <c r="I18" s="1"/>
      <c r="J18" s="1"/>
      <c r="K18" s="1"/>
      <c r="L18" s="1"/>
      <c r="M18" s="1"/>
      <c r="N18" s="1">
        <v>1440</v>
      </c>
      <c r="O18" s="1">
        <f>SUM(G18:N18)</f>
        <v>1440</v>
      </c>
      <c r="P18" s="1">
        <f t="shared" si="1"/>
        <v>51702</v>
      </c>
    </row>
    <row r="19" spans="1:16" s="34" customFormat="1" ht="19.5" customHeight="1">
      <c r="A19" s="2">
        <v>9</v>
      </c>
      <c r="B19" s="2">
        <v>27</v>
      </c>
      <c r="C19" s="1" t="s">
        <v>39</v>
      </c>
      <c r="D19" s="1">
        <v>911</v>
      </c>
      <c r="E19" s="132" t="s">
        <v>285</v>
      </c>
      <c r="F19" s="135"/>
      <c r="G19" s="1"/>
      <c r="H19" s="1"/>
      <c r="I19" s="1"/>
      <c r="J19" s="1"/>
      <c r="K19" s="1"/>
      <c r="L19" s="1">
        <v>11168</v>
      </c>
      <c r="M19" s="1"/>
      <c r="N19" s="1"/>
      <c r="O19" s="1">
        <f t="shared" si="0"/>
        <v>11168</v>
      </c>
      <c r="P19" s="1">
        <f t="shared" si="1"/>
        <v>40534</v>
      </c>
    </row>
    <row r="20" spans="1:16" s="34" customFormat="1" ht="19.5" customHeight="1">
      <c r="A20" s="2">
        <v>9</v>
      </c>
      <c r="B20" s="2">
        <v>27</v>
      </c>
      <c r="C20" s="1" t="s">
        <v>39</v>
      </c>
      <c r="D20" s="1">
        <v>912</v>
      </c>
      <c r="E20" s="132" t="s">
        <v>286</v>
      </c>
      <c r="F20" s="135"/>
      <c r="G20" s="1"/>
      <c r="H20" s="1"/>
      <c r="I20" s="1"/>
      <c r="J20" s="1"/>
      <c r="K20" s="1"/>
      <c r="L20" s="1">
        <v>1690</v>
      </c>
      <c r="M20" s="1"/>
      <c r="N20" s="1"/>
      <c r="O20" s="1">
        <f t="shared" si="0"/>
        <v>1690</v>
      </c>
      <c r="P20" s="1">
        <f t="shared" si="1"/>
        <v>38844</v>
      </c>
    </row>
    <row r="21" spans="1:16" s="34" customFormat="1" ht="19.5" customHeight="1">
      <c r="A21" s="2">
        <v>9</v>
      </c>
      <c r="B21" s="2">
        <v>27</v>
      </c>
      <c r="C21" s="1" t="s">
        <v>39</v>
      </c>
      <c r="D21" s="1">
        <v>913</v>
      </c>
      <c r="E21" s="132" t="s">
        <v>287</v>
      </c>
      <c r="F21" s="135"/>
      <c r="G21" s="1">
        <v>14276</v>
      </c>
      <c r="H21" s="1"/>
      <c r="I21" s="1"/>
      <c r="J21" s="1"/>
      <c r="K21" s="1"/>
      <c r="L21" s="1"/>
      <c r="M21" s="1"/>
      <c r="N21" s="1"/>
      <c r="O21" s="1">
        <f>SUM(G21:N21)</f>
        <v>14276</v>
      </c>
      <c r="P21" s="1">
        <f t="shared" si="1"/>
        <v>24568</v>
      </c>
    </row>
    <row r="22" spans="1:16" s="34" customFormat="1" ht="19.5" customHeight="1">
      <c r="A22" s="2">
        <v>9</v>
      </c>
      <c r="B22" s="2"/>
      <c r="C22" s="1" t="s">
        <v>39</v>
      </c>
      <c r="D22" s="1">
        <v>914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24568</v>
      </c>
    </row>
    <row r="23" spans="1:16" s="34" customFormat="1" ht="19.5" customHeight="1">
      <c r="A23" s="2">
        <v>9</v>
      </c>
      <c r="B23" s="2"/>
      <c r="C23" s="1" t="s">
        <v>39</v>
      </c>
      <c r="D23" s="1">
        <v>915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24568</v>
      </c>
    </row>
    <row r="24" spans="1:16" s="34" customFormat="1" ht="19.5" customHeight="1">
      <c r="A24" s="2">
        <v>9</v>
      </c>
      <c r="B24" s="2"/>
      <c r="C24" s="1" t="s">
        <v>39</v>
      </c>
      <c r="D24" s="1">
        <v>916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24568</v>
      </c>
    </row>
    <row r="25" spans="1:16" s="34" customFormat="1" ht="19.5" customHeight="1">
      <c r="A25" s="2">
        <v>9</v>
      </c>
      <c r="B25" s="2"/>
      <c r="C25" s="1" t="s">
        <v>39</v>
      </c>
      <c r="D25" s="1">
        <v>917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24568</v>
      </c>
    </row>
    <row r="26" spans="1:16" s="34" customFormat="1" ht="19.5" customHeight="1">
      <c r="A26" s="2">
        <v>9</v>
      </c>
      <c r="B26" s="2"/>
      <c r="C26" s="1" t="s">
        <v>39</v>
      </c>
      <c r="D26" s="1">
        <v>918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24568</v>
      </c>
    </row>
    <row r="27" spans="1:16" s="34" customFormat="1" ht="19.5" customHeight="1">
      <c r="A27" s="2">
        <v>9</v>
      </c>
      <c r="B27" s="2"/>
      <c r="C27" s="1" t="s">
        <v>39</v>
      </c>
      <c r="D27" s="1">
        <v>919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24568</v>
      </c>
    </row>
    <row r="28" spans="1:16" s="34" customFormat="1" ht="19.5" customHeight="1">
      <c r="A28" s="2">
        <v>9</v>
      </c>
      <c r="B28" s="2"/>
      <c r="C28" s="1" t="s">
        <v>39</v>
      </c>
      <c r="D28" s="1">
        <v>920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24568</v>
      </c>
    </row>
    <row r="29" spans="1:16" s="34" customFormat="1" ht="19.5" customHeight="1">
      <c r="A29" s="2">
        <v>9</v>
      </c>
      <c r="B29" s="2"/>
      <c r="C29" s="1" t="s">
        <v>39</v>
      </c>
      <c r="D29" s="1">
        <v>921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24568</v>
      </c>
    </row>
    <row r="30" spans="1:16" s="34" customFormat="1" ht="19.5" customHeight="1">
      <c r="A30" s="2">
        <v>9</v>
      </c>
      <c r="B30" s="2"/>
      <c r="C30" s="1" t="s">
        <v>39</v>
      </c>
      <c r="D30" s="1">
        <v>922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24568</v>
      </c>
    </row>
    <row r="31" spans="1:16" s="34" customFormat="1" ht="19.5" customHeight="1">
      <c r="A31" s="2">
        <v>9</v>
      </c>
      <c r="B31" s="2"/>
      <c r="C31" s="1" t="s">
        <v>39</v>
      </c>
      <c r="D31" s="1">
        <v>923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24568</v>
      </c>
    </row>
    <row r="32" spans="1:16" s="34" customFormat="1" ht="19.5" customHeight="1">
      <c r="A32" s="2">
        <v>9</v>
      </c>
      <c r="B32" s="2"/>
      <c r="C32" s="1" t="s">
        <v>39</v>
      </c>
      <c r="D32" s="1">
        <v>924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24568</v>
      </c>
    </row>
    <row r="33" spans="1:16" s="34" customFormat="1" ht="19.5" customHeight="1">
      <c r="A33" s="2">
        <v>9</v>
      </c>
      <c r="B33" s="2"/>
      <c r="C33" s="1" t="s">
        <v>39</v>
      </c>
      <c r="D33" s="1">
        <v>925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24568</v>
      </c>
    </row>
    <row r="34" spans="1:16" s="34" customFormat="1" ht="19.5" customHeight="1">
      <c r="A34" s="2">
        <v>9</v>
      </c>
      <c r="B34" s="2"/>
      <c r="C34" s="1" t="s">
        <v>39</v>
      </c>
      <c r="D34" s="1">
        <v>926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24568</v>
      </c>
    </row>
    <row r="35" spans="1:16" s="34" customFormat="1" ht="19.5" customHeight="1">
      <c r="A35" s="2">
        <v>9</v>
      </c>
      <c r="B35" s="2"/>
      <c r="C35" s="1" t="s">
        <v>39</v>
      </c>
      <c r="D35" s="1">
        <v>927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24568</v>
      </c>
    </row>
    <row r="36" spans="1:16" s="34" customFormat="1" ht="19.5" customHeight="1">
      <c r="A36" s="2">
        <v>9</v>
      </c>
      <c r="B36" s="2"/>
      <c r="C36" s="1" t="s">
        <v>39</v>
      </c>
      <c r="D36" s="1">
        <v>928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24568</v>
      </c>
    </row>
    <row r="37" spans="1:16" s="34" customFormat="1" ht="19.5" customHeight="1">
      <c r="A37" s="2">
        <v>9</v>
      </c>
      <c r="B37" s="2"/>
      <c r="C37" s="1" t="s">
        <v>39</v>
      </c>
      <c r="D37" s="1">
        <v>929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24568</v>
      </c>
    </row>
    <row r="38" spans="1:16" s="34" customFormat="1" ht="19.5" customHeight="1">
      <c r="A38" s="2">
        <v>9</v>
      </c>
      <c r="B38" s="2"/>
      <c r="C38" s="1" t="s">
        <v>39</v>
      </c>
      <c r="D38" s="1">
        <v>930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24568</v>
      </c>
    </row>
    <row r="39" spans="1:16" s="34" customFormat="1" ht="19.5" customHeight="1">
      <c r="A39" s="2">
        <v>9</v>
      </c>
      <c r="B39" s="2"/>
      <c r="C39" s="1" t="s">
        <v>39</v>
      </c>
      <c r="D39" s="1">
        <v>931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24568</v>
      </c>
    </row>
    <row r="40" spans="1:16" s="34" customFormat="1" ht="19.5" customHeight="1">
      <c r="A40" s="2">
        <v>9</v>
      </c>
      <c r="B40" s="2"/>
      <c r="C40" s="1" t="s">
        <v>39</v>
      </c>
      <c r="D40" s="1">
        <v>932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24568</v>
      </c>
    </row>
    <row r="41" spans="1:16" s="34" customFormat="1" ht="19.5" customHeight="1">
      <c r="A41" s="2">
        <v>9</v>
      </c>
      <c r="B41" s="2"/>
      <c r="C41" s="1" t="s">
        <v>39</v>
      </c>
      <c r="D41" s="1">
        <v>933</v>
      </c>
      <c r="E41" s="27"/>
      <c r="F41" s="24"/>
      <c r="G41" s="24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24568</v>
      </c>
    </row>
    <row r="42" spans="1:16" s="34" customFormat="1" ht="19.5" customHeight="1">
      <c r="A42" s="2">
        <v>9</v>
      </c>
      <c r="B42" s="2"/>
      <c r="C42" s="1" t="s">
        <v>39</v>
      </c>
      <c r="D42" s="1">
        <v>934</v>
      </c>
      <c r="E42" s="28"/>
      <c r="F42" s="1"/>
      <c r="G42" s="1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24568</v>
      </c>
    </row>
    <row r="43" spans="1:16" s="34" customFormat="1" ht="19.5" customHeight="1">
      <c r="A43" s="2">
        <v>9</v>
      </c>
      <c r="B43" s="2"/>
      <c r="C43" s="1" t="s">
        <v>39</v>
      </c>
      <c r="D43" s="1">
        <v>935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24568</v>
      </c>
    </row>
    <row r="44" spans="1:16" s="34" customFormat="1" ht="19.5" customHeight="1">
      <c r="A44" s="2">
        <v>9</v>
      </c>
      <c r="B44" s="2"/>
      <c r="C44" s="1" t="s">
        <v>39</v>
      </c>
      <c r="D44" s="1">
        <v>936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24568</v>
      </c>
    </row>
    <row r="45" spans="1:16" s="34" customFormat="1" ht="19.5" customHeight="1">
      <c r="A45" s="2">
        <v>9</v>
      </c>
      <c r="B45" s="2"/>
      <c r="C45" s="1" t="s">
        <v>39</v>
      </c>
      <c r="D45" s="1">
        <v>937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34" customFormat="1" ht="19.5" customHeight="1">
      <c r="A46" s="2">
        <v>9</v>
      </c>
      <c r="B46" s="2"/>
      <c r="C46" s="1" t="s">
        <v>39</v>
      </c>
      <c r="D46" s="1">
        <v>938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5" customFormat="1" ht="19.5" customHeight="1">
      <c r="A47" s="36"/>
      <c r="B47" s="36"/>
      <c r="C47" s="37"/>
      <c r="D47" s="15"/>
      <c r="E47" s="14" t="s">
        <v>31</v>
      </c>
      <c r="F47" s="15">
        <f>SUM(F5:F46)</f>
        <v>39735</v>
      </c>
      <c r="G47" s="15">
        <f>SUM(G5:G46)</f>
        <v>14276</v>
      </c>
      <c r="H47" s="15">
        <f aca="true" t="shared" si="2" ref="H47:N47">SUM(H5:H46)</f>
        <v>0</v>
      </c>
      <c r="I47" s="15">
        <f t="shared" si="2"/>
        <v>0</v>
      </c>
      <c r="J47" s="15">
        <f t="shared" si="2"/>
        <v>0</v>
      </c>
      <c r="K47" s="15">
        <f t="shared" si="2"/>
        <v>56116</v>
      </c>
      <c r="L47" s="15">
        <f t="shared" si="2"/>
        <v>14914</v>
      </c>
      <c r="M47" s="15">
        <f t="shared" si="2"/>
        <v>0</v>
      </c>
      <c r="N47" s="15">
        <f t="shared" si="2"/>
        <v>3629</v>
      </c>
      <c r="O47" s="15">
        <f t="shared" si="0"/>
        <v>88935</v>
      </c>
      <c r="P47" s="1">
        <f>F47-O47</f>
        <v>-49200</v>
      </c>
    </row>
    <row r="48" spans="1:16" s="35" customFormat="1" ht="19.5" customHeight="1">
      <c r="A48" s="36"/>
      <c r="B48" s="36"/>
      <c r="C48" s="37"/>
      <c r="D48" s="15"/>
      <c r="E48" s="14" t="s">
        <v>32</v>
      </c>
      <c r="F48" s="15">
        <f>F47+'08分類帳'!F49</f>
        <v>113503</v>
      </c>
      <c r="G48" s="15">
        <f>G47+'08分類帳'!G49</f>
        <v>14276</v>
      </c>
      <c r="H48" s="15">
        <f>H47+'08分類帳'!H49</f>
        <v>0</v>
      </c>
      <c r="I48" s="15">
        <f>I47+'08分類帳'!I49</f>
        <v>0</v>
      </c>
      <c r="J48" s="15">
        <f>J47+'08分類帳'!J49</f>
        <v>0</v>
      </c>
      <c r="K48" s="15">
        <f>K47+'08分類帳'!K49</f>
        <v>56116</v>
      </c>
      <c r="L48" s="15">
        <f>L47+'08分類帳'!L49</f>
        <v>14914</v>
      </c>
      <c r="M48" s="15">
        <f>M47+'08分類帳'!M49</f>
        <v>0</v>
      </c>
      <c r="N48" s="15">
        <f>N47+'08分類帳'!N49</f>
        <v>3629</v>
      </c>
      <c r="O48" s="15">
        <f t="shared" si="0"/>
        <v>88935</v>
      </c>
      <c r="P48" s="15">
        <f>F48-O48</f>
        <v>24568</v>
      </c>
    </row>
    <row r="49" spans="1:16" ht="44.25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1:16" s="33" customFormat="1" ht="60" customHeight="1">
      <c r="A50" s="39"/>
      <c r="B50" s="39"/>
      <c r="C50" s="39"/>
      <c r="D50" s="39"/>
      <c r="E50" s="64" t="s">
        <v>198</v>
      </c>
      <c r="F50" s="5" t="s">
        <v>41</v>
      </c>
      <c r="G50" s="5" t="s">
        <v>91</v>
      </c>
      <c r="H50" s="5" t="s">
        <v>211</v>
      </c>
      <c r="I50" s="5" t="s">
        <v>197</v>
      </c>
      <c r="J50" s="99" t="s">
        <v>217</v>
      </c>
      <c r="K50" s="5" t="s">
        <v>42</v>
      </c>
      <c r="L50" s="5" t="s">
        <v>264</v>
      </c>
      <c r="M50" s="5"/>
      <c r="N50" s="5"/>
      <c r="O50" s="158" t="s">
        <v>193</v>
      </c>
      <c r="P50" s="159"/>
    </row>
    <row r="51" spans="1:16" ht="41.25" customHeight="1">
      <c r="A51" s="38"/>
      <c r="B51" s="38"/>
      <c r="C51" s="38"/>
      <c r="D51" s="38"/>
      <c r="E51" s="29"/>
      <c r="F51" s="96">
        <v>39735</v>
      </c>
      <c r="G51" s="96">
        <v>0</v>
      </c>
      <c r="H51" s="96">
        <v>0</v>
      </c>
      <c r="I51" s="31">
        <v>0</v>
      </c>
      <c r="J51" s="31">
        <v>0</v>
      </c>
      <c r="K51" s="31">
        <v>0</v>
      </c>
      <c r="L51" s="30">
        <v>0</v>
      </c>
      <c r="M51" s="97"/>
      <c r="N51" s="97"/>
      <c r="O51" s="160">
        <f>SUM(F51:N51)</f>
        <v>39735</v>
      </c>
      <c r="P51" s="161"/>
    </row>
  </sheetData>
  <sheetProtection/>
  <mergeCells count="9">
    <mergeCell ref="J1:P1"/>
    <mergeCell ref="A1:I1"/>
    <mergeCell ref="O51:P51"/>
    <mergeCell ref="O50:P50"/>
    <mergeCell ref="P2:P3"/>
    <mergeCell ref="A2:B2"/>
    <mergeCell ref="C2:D2"/>
    <mergeCell ref="G2:O2"/>
    <mergeCell ref="E2:E3"/>
  </mergeCells>
  <printOptions gridLines="1" horizontalCentered="1"/>
  <pageMargins left="0.35433070866141736" right="0.35433070866141736" top="0.5511811023622047" bottom="0.4330708661417323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8.87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5.5">
      <c r="A1" s="166" t="str">
        <f>'08結算'!A1:C1</f>
        <v>嘉義縣義竹鄉義竹國民小學</v>
      </c>
      <c r="B1" s="166"/>
      <c r="C1" s="166"/>
      <c r="D1" s="165" t="s">
        <v>240</v>
      </c>
      <c r="E1" s="165"/>
      <c r="F1" s="165"/>
      <c r="G1" s="165"/>
      <c r="H1" s="165"/>
    </row>
    <row r="2" spans="1:8" ht="25.5" customHeight="1">
      <c r="A2" s="162" t="s">
        <v>78</v>
      </c>
      <c r="B2" s="162"/>
      <c r="C2" s="162"/>
      <c r="D2" s="162" t="s">
        <v>79</v>
      </c>
      <c r="E2" s="162"/>
      <c r="F2" s="162"/>
      <c r="G2" s="162" t="s">
        <v>80</v>
      </c>
      <c r="H2" s="162"/>
    </row>
    <row r="3" spans="1:8" ht="25.5" customHeight="1">
      <c r="A3" s="4" t="s">
        <v>81</v>
      </c>
      <c r="B3" s="87" t="s">
        <v>82</v>
      </c>
      <c r="C3" s="4" t="s">
        <v>83</v>
      </c>
      <c r="D3" s="4" t="s">
        <v>84</v>
      </c>
      <c r="E3" s="87" t="s">
        <v>85</v>
      </c>
      <c r="F3" s="4" t="s">
        <v>86</v>
      </c>
      <c r="G3" s="87" t="s">
        <v>85</v>
      </c>
      <c r="H3" s="4" t="s">
        <v>86</v>
      </c>
    </row>
    <row r="4" spans="1:8" ht="25.5" customHeight="1">
      <c r="A4" s="4" t="s">
        <v>87</v>
      </c>
      <c r="B4" s="88">
        <f>'09分類帳'!F4</f>
        <v>0</v>
      </c>
      <c r="C4" s="167" t="s">
        <v>288</v>
      </c>
      <c r="D4" s="4" t="s">
        <v>88</v>
      </c>
      <c r="E4" s="88">
        <f>'09分類帳'!G47</f>
        <v>14276</v>
      </c>
      <c r="F4" s="89">
        <f>E4/E13</f>
        <v>0.16052172935289818</v>
      </c>
      <c r="G4" s="88">
        <f>'09分類帳'!G48</f>
        <v>14276</v>
      </c>
      <c r="H4" s="89">
        <f>G4/G13</f>
        <v>0.16052172935289818</v>
      </c>
    </row>
    <row r="5" spans="1:8" ht="25.5" customHeight="1">
      <c r="A5" s="4" t="s">
        <v>89</v>
      </c>
      <c r="B5" s="88">
        <f>'09分類帳'!F51</f>
        <v>39735</v>
      </c>
      <c r="C5" s="168"/>
      <c r="D5" s="4" t="s">
        <v>90</v>
      </c>
      <c r="E5" s="88">
        <f>'09分類帳'!H47</f>
        <v>0</v>
      </c>
      <c r="F5" s="89">
        <f>E5/E13</f>
        <v>0</v>
      </c>
      <c r="G5" s="88">
        <f>'09分類帳'!H48</f>
        <v>0</v>
      </c>
      <c r="H5" s="89">
        <f>G5/G13</f>
        <v>0</v>
      </c>
    </row>
    <row r="6" spans="1:8" ht="29.25" customHeight="1">
      <c r="A6" s="5" t="s">
        <v>91</v>
      </c>
      <c r="B6" s="88">
        <f>'09分類帳'!G51</f>
        <v>0</v>
      </c>
      <c r="C6" s="168"/>
      <c r="D6" s="4" t="s">
        <v>92</v>
      </c>
      <c r="E6" s="88">
        <f>'09分類帳'!I47</f>
        <v>0</v>
      </c>
      <c r="F6" s="89">
        <f>E6/E13</f>
        <v>0</v>
      </c>
      <c r="G6" s="88">
        <f>'09分類帳'!I48</f>
        <v>0</v>
      </c>
      <c r="H6" s="89">
        <f>G6/G13</f>
        <v>0</v>
      </c>
    </row>
    <row r="7" spans="1:8" ht="33" customHeight="1">
      <c r="A7" s="99" t="s">
        <v>211</v>
      </c>
      <c r="B7" s="88">
        <f>'09分類帳'!H51</f>
        <v>0</v>
      </c>
      <c r="C7" s="168"/>
      <c r="D7" s="4" t="s">
        <v>9</v>
      </c>
      <c r="E7" s="88">
        <f>'09分類帳'!J47</f>
        <v>0</v>
      </c>
      <c r="F7" s="89">
        <f>E7/E13</f>
        <v>0</v>
      </c>
      <c r="G7" s="88">
        <f>'09分類帳'!J48</f>
        <v>0</v>
      </c>
      <c r="H7" s="89">
        <f>G7/G13</f>
        <v>0</v>
      </c>
    </row>
    <row r="8" spans="1:8" ht="30" customHeight="1">
      <c r="A8" s="99" t="s">
        <v>196</v>
      </c>
      <c r="B8" s="88">
        <f>'09分類帳'!I51</f>
        <v>0</v>
      </c>
      <c r="C8" s="168"/>
      <c r="D8" s="4" t="s">
        <v>17</v>
      </c>
      <c r="E8" s="88">
        <f>'09分類帳'!K47</f>
        <v>56116</v>
      </c>
      <c r="F8" s="89">
        <f>E8/E13</f>
        <v>0.6309776803283297</v>
      </c>
      <c r="G8" s="88">
        <f>'09分類帳'!K48</f>
        <v>56116</v>
      </c>
      <c r="H8" s="89">
        <f>G8/G13</f>
        <v>0.6309776803283297</v>
      </c>
    </row>
    <row r="9" spans="1:8" ht="32.25" customHeight="1">
      <c r="A9" s="99" t="s">
        <v>217</v>
      </c>
      <c r="B9" s="88">
        <f>'09分類帳'!J51</f>
        <v>0</v>
      </c>
      <c r="C9" s="168"/>
      <c r="D9" s="4" t="s">
        <v>93</v>
      </c>
      <c r="E9" s="88">
        <f>'09分類帳'!L47</f>
        <v>14914</v>
      </c>
      <c r="F9" s="89">
        <f>E9/E13</f>
        <v>0.1676955079552482</v>
      </c>
      <c r="G9" s="88">
        <f>'09分類帳'!L48</f>
        <v>14914</v>
      </c>
      <c r="H9" s="89">
        <f>G9/G13</f>
        <v>0.1676955079552482</v>
      </c>
    </row>
    <row r="10" spans="1:8" ht="30" customHeight="1">
      <c r="A10" s="4" t="s">
        <v>168</v>
      </c>
      <c r="B10" s="88">
        <f>'09分類帳'!K51</f>
        <v>0</v>
      </c>
      <c r="C10" s="168"/>
      <c r="D10" s="4" t="s">
        <v>94</v>
      </c>
      <c r="E10" s="88">
        <f>'09分類帳'!M47</f>
        <v>0</v>
      </c>
      <c r="F10" s="89">
        <f>E10/E13</f>
        <v>0</v>
      </c>
      <c r="G10" s="88">
        <f>'09分類帳'!M48</f>
        <v>0</v>
      </c>
      <c r="H10" s="89">
        <f>G10/G13</f>
        <v>0</v>
      </c>
    </row>
    <row r="11" spans="1:8" ht="34.5" customHeight="1">
      <c r="A11" s="64" t="s">
        <v>234</v>
      </c>
      <c r="B11" s="88">
        <f>'09分類帳'!L51</f>
        <v>0</v>
      </c>
      <c r="C11" s="168"/>
      <c r="D11" s="4" t="s">
        <v>10</v>
      </c>
      <c r="E11" s="88">
        <f>'09分類帳'!N47</f>
        <v>3629</v>
      </c>
      <c r="F11" s="89">
        <f>E11/E13</f>
        <v>0.04080508236352392</v>
      </c>
      <c r="G11" s="88">
        <f>'09分類帳'!N48</f>
        <v>3629</v>
      </c>
      <c r="H11" s="89">
        <f>G11/G13</f>
        <v>0.04080508236352392</v>
      </c>
    </row>
    <row r="12" spans="1:8" ht="25.5" customHeight="1">
      <c r="A12" s="4"/>
      <c r="B12" s="88">
        <f>'09分類帳'!M51</f>
        <v>0</v>
      </c>
      <c r="C12" s="169" t="s">
        <v>216</v>
      </c>
      <c r="D12" s="64"/>
      <c r="E12" s="88"/>
      <c r="F12" s="89"/>
      <c r="G12" s="88"/>
      <c r="H12" s="89"/>
    </row>
    <row r="13" spans="1:8" ht="30" customHeight="1">
      <c r="A13" s="4"/>
      <c r="B13" s="88">
        <f>'09分類帳'!N51</f>
        <v>0</v>
      </c>
      <c r="C13" s="169"/>
      <c r="D13" s="4" t="s">
        <v>96</v>
      </c>
      <c r="E13" s="88">
        <f>SUM(E4:E12)</f>
        <v>88935</v>
      </c>
      <c r="F13" s="89">
        <f>E13/E13</f>
        <v>1</v>
      </c>
      <c r="G13" s="88">
        <f>SUM(G4:G12)</f>
        <v>88935</v>
      </c>
      <c r="H13" s="90">
        <f>G13/G13</f>
        <v>1</v>
      </c>
    </row>
    <row r="14" spans="1:8" ht="35.25" customHeight="1">
      <c r="A14" s="4" t="s">
        <v>97</v>
      </c>
      <c r="B14" s="88">
        <f>SUM(B5:B13)</f>
        <v>39735</v>
      </c>
      <c r="C14" s="169"/>
      <c r="D14" s="4" t="s">
        <v>98</v>
      </c>
      <c r="E14" s="88">
        <f>'09分類帳'!P48</f>
        <v>24568</v>
      </c>
      <c r="F14" s="89"/>
      <c r="G14" s="88">
        <f>E14</f>
        <v>24568</v>
      </c>
      <c r="H14" s="95"/>
    </row>
    <row r="15" spans="1:8" ht="33" customHeight="1">
      <c r="A15" s="4" t="s">
        <v>11</v>
      </c>
      <c r="B15" s="88">
        <f>B14+B4</f>
        <v>39735</v>
      </c>
      <c r="C15" s="170"/>
      <c r="D15" s="4" t="s">
        <v>11</v>
      </c>
      <c r="E15" s="88">
        <f>E13+E14</f>
        <v>113503</v>
      </c>
      <c r="F15" s="90">
        <f>SUM(F4:F11)</f>
        <v>1</v>
      </c>
      <c r="G15" s="88">
        <f>G13+G14</f>
        <v>113503</v>
      </c>
      <c r="H15" s="90">
        <f>SUM(H4:H11)</f>
        <v>1</v>
      </c>
    </row>
    <row r="16" spans="1:8" ht="66.75" customHeight="1">
      <c r="A16" s="4" t="s">
        <v>99</v>
      </c>
      <c r="B16" s="163" t="s">
        <v>100</v>
      </c>
      <c r="C16" s="163"/>
      <c r="D16" s="163"/>
      <c r="E16" s="163"/>
      <c r="F16" s="163"/>
      <c r="G16" s="163"/>
      <c r="H16" s="163"/>
    </row>
    <row r="17" spans="1:8" ht="27" customHeight="1">
      <c r="A17" s="164" t="s">
        <v>101</v>
      </c>
      <c r="B17" s="164"/>
      <c r="C17" s="164"/>
      <c r="D17" s="164"/>
      <c r="E17" s="164"/>
      <c r="F17" s="164"/>
      <c r="G17" s="164"/>
      <c r="H17" s="164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E32" sqref="E32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44" customWidth="1"/>
    <col min="5" max="5" width="19.25390625" style="0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9.00390625" style="0" customWidth="1"/>
    <col min="14" max="14" width="8.75390625" style="0" customWidth="1"/>
    <col min="15" max="15" width="9.875" style="0" customWidth="1"/>
    <col min="16" max="16" width="10.50390625" style="0" customWidth="1"/>
    <col min="17" max="16384" width="8.875" style="32" customWidth="1"/>
  </cols>
  <sheetData>
    <row r="1" spans="1:16" ht="33" customHeight="1">
      <c r="A1" s="156" t="str">
        <f>'09分類帳'!A1:I1</f>
        <v>嘉義縣義竹鄉義竹國民小學</v>
      </c>
      <c r="B1" s="157"/>
      <c r="C1" s="157"/>
      <c r="D1" s="157"/>
      <c r="E1" s="157"/>
      <c r="F1" s="157"/>
      <c r="G1" s="157"/>
      <c r="H1" s="157"/>
      <c r="I1" s="157"/>
      <c r="J1" s="154" t="s">
        <v>241</v>
      </c>
      <c r="K1" s="154"/>
      <c r="L1" s="154"/>
      <c r="M1" s="154"/>
      <c r="N1" s="154"/>
      <c r="O1" s="154"/>
      <c r="P1" s="155"/>
    </row>
    <row r="2" spans="1:16" s="33" customFormat="1" ht="16.5">
      <c r="A2" s="162" t="str">
        <f>'07分類帳'!A2:B2</f>
        <v>103年</v>
      </c>
      <c r="B2" s="162"/>
      <c r="C2" s="162" t="s">
        <v>4</v>
      </c>
      <c r="D2" s="162"/>
      <c r="E2" s="162" t="s">
        <v>12</v>
      </c>
      <c r="F2" s="4" t="s">
        <v>5</v>
      </c>
      <c r="G2" s="162" t="s">
        <v>203</v>
      </c>
      <c r="H2" s="162"/>
      <c r="I2" s="162"/>
      <c r="J2" s="162"/>
      <c r="K2" s="162"/>
      <c r="L2" s="162"/>
      <c r="M2" s="162"/>
      <c r="N2" s="162"/>
      <c r="O2" s="162"/>
      <c r="P2" s="16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62"/>
      <c r="F3" s="4" t="s">
        <v>6</v>
      </c>
      <c r="G3" s="4" t="s">
        <v>7</v>
      </c>
      <c r="H3" s="4" t="s">
        <v>40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62"/>
    </row>
    <row r="4" spans="1:16" s="34" customFormat="1" ht="19.5" customHeight="1">
      <c r="A4" s="2">
        <v>10</v>
      </c>
      <c r="B4" s="2">
        <v>1</v>
      </c>
      <c r="C4" s="1" t="s">
        <v>37</v>
      </c>
      <c r="D4" s="2" t="s">
        <v>51</v>
      </c>
      <c r="E4" s="130" t="s">
        <v>266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'09分類帳'!P48</f>
        <v>24568</v>
      </c>
    </row>
    <row r="5" spans="1:16" s="34" customFormat="1" ht="19.5" customHeight="1">
      <c r="A5" s="2">
        <v>10</v>
      </c>
      <c r="B5" s="2">
        <v>22</v>
      </c>
      <c r="C5" s="1" t="s">
        <v>14</v>
      </c>
      <c r="D5" s="45">
        <v>1001</v>
      </c>
      <c r="E5" s="43" t="s">
        <v>289</v>
      </c>
      <c r="F5" s="1">
        <v>138000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4">SUM(G5:N5)</f>
        <v>0</v>
      </c>
      <c r="P5" s="1">
        <f aca="true" t="shared" si="1" ref="P5:P44">P4+F5-O5</f>
        <v>162568</v>
      </c>
    </row>
    <row r="6" spans="1:16" s="34" customFormat="1" ht="19.5" customHeight="1">
      <c r="A6" s="2">
        <v>10</v>
      </c>
      <c r="B6" s="2">
        <v>22</v>
      </c>
      <c r="C6" s="1" t="s">
        <v>14</v>
      </c>
      <c r="D6" s="45">
        <v>1002</v>
      </c>
      <c r="E6" s="25" t="s">
        <v>290</v>
      </c>
      <c r="F6" s="1">
        <v>41400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203968</v>
      </c>
    </row>
    <row r="7" spans="1:16" s="34" customFormat="1" ht="19.5" customHeight="1">
      <c r="A7" s="2">
        <v>10</v>
      </c>
      <c r="B7" s="2">
        <v>22</v>
      </c>
      <c r="C7" s="1" t="s">
        <v>14</v>
      </c>
      <c r="D7" s="45">
        <v>1003</v>
      </c>
      <c r="E7" s="26" t="s">
        <v>291</v>
      </c>
      <c r="F7" s="1">
        <v>50160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254128</v>
      </c>
    </row>
    <row r="8" spans="1:16" s="34" customFormat="1" ht="19.5" customHeight="1">
      <c r="A8" s="2">
        <v>10</v>
      </c>
      <c r="B8" s="2">
        <v>22</v>
      </c>
      <c r="C8" s="1" t="s">
        <v>14</v>
      </c>
      <c r="D8" s="45">
        <v>1004</v>
      </c>
      <c r="E8" s="26" t="s">
        <v>292</v>
      </c>
      <c r="F8" s="1">
        <v>100000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354128</v>
      </c>
    </row>
    <row r="9" spans="1:16" s="34" customFormat="1" ht="19.5" customHeight="1">
      <c r="A9" s="2">
        <v>10</v>
      </c>
      <c r="B9" s="2">
        <v>22</v>
      </c>
      <c r="C9" s="1" t="s">
        <v>14</v>
      </c>
      <c r="D9" s="45">
        <v>1005</v>
      </c>
      <c r="E9" s="26" t="s">
        <v>293</v>
      </c>
      <c r="F9" s="1">
        <v>163200</v>
      </c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517328</v>
      </c>
    </row>
    <row r="10" spans="1:16" s="34" customFormat="1" ht="19.5" customHeight="1">
      <c r="A10" s="2">
        <v>10</v>
      </c>
      <c r="B10" s="2">
        <v>22</v>
      </c>
      <c r="C10" s="1" t="s">
        <v>14</v>
      </c>
      <c r="D10" s="45">
        <v>1006</v>
      </c>
      <c r="E10" s="26" t="s">
        <v>294</v>
      </c>
      <c r="F10" s="1">
        <v>414</v>
      </c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517742</v>
      </c>
    </row>
    <row r="11" spans="1:16" s="34" customFormat="1" ht="19.5" customHeight="1">
      <c r="A11" s="2">
        <v>10</v>
      </c>
      <c r="B11" s="2">
        <v>22</v>
      </c>
      <c r="C11" s="1" t="s">
        <v>15</v>
      </c>
      <c r="D11" s="45">
        <v>1007</v>
      </c>
      <c r="E11" s="26" t="s">
        <v>295</v>
      </c>
      <c r="F11" s="1">
        <v>1200</v>
      </c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518942</v>
      </c>
    </row>
    <row r="12" spans="1:16" s="34" customFormat="1" ht="19.5" customHeight="1">
      <c r="A12" s="2">
        <v>10</v>
      </c>
      <c r="B12" s="2">
        <v>22</v>
      </c>
      <c r="C12" s="1" t="s">
        <v>15</v>
      </c>
      <c r="D12" s="45">
        <v>1008</v>
      </c>
      <c r="E12" s="26" t="s">
        <v>296</v>
      </c>
      <c r="F12" s="1">
        <v>108</v>
      </c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519050</v>
      </c>
    </row>
    <row r="13" spans="1:16" s="34" customFormat="1" ht="19.5" customHeight="1">
      <c r="A13" s="2">
        <v>10</v>
      </c>
      <c r="B13" s="2">
        <v>24</v>
      </c>
      <c r="C13" s="1" t="s">
        <v>15</v>
      </c>
      <c r="D13" s="45">
        <v>1001</v>
      </c>
      <c r="E13" s="26" t="s">
        <v>297</v>
      </c>
      <c r="F13" s="1"/>
      <c r="G13" s="135"/>
      <c r="H13" s="1"/>
      <c r="I13" s="1"/>
      <c r="J13" s="1"/>
      <c r="K13" s="1">
        <v>45116</v>
      </c>
      <c r="L13" s="1"/>
      <c r="M13" s="1"/>
      <c r="N13" s="1"/>
      <c r="O13" s="1">
        <f aca="true" t="shared" si="2" ref="O13:O32">SUM(H13:N13)</f>
        <v>45116</v>
      </c>
      <c r="P13" s="1">
        <f t="shared" si="1"/>
        <v>473934</v>
      </c>
    </row>
    <row r="14" spans="1:16" s="34" customFormat="1" ht="19.5" customHeight="1">
      <c r="A14" s="2">
        <v>10</v>
      </c>
      <c r="B14" s="2">
        <v>24</v>
      </c>
      <c r="C14" s="1" t="s">
        <v>15</v>
      </c>
      <c r="D14" s="45">
        <v>1002</v>
      </c>
      <c r="E14" s="26" t="s">
        <v>298</v>
      </c>
      <c r="F14" s="1"/>
      <c r="G14" s="135"/>
      <c r="H14" s="1"/>
      <c r="I14" s="1"/>
      <c r="J14" s="1"/>
      <c r="K14" s="1">
        <v>11000</v>
      </c>
      <c r="L14" s="1"/>
      <c r="M14" s="1"/>
      <c r="N14" s="1"/>
      <c r="O14" s="1">
        <f t="shared" si="2"/>
        <v>11000</v>
      </c>
      <c r="P14" s="1">
        <f t="shared" si="1"/>
        <v>462934</v>
      </c>
    </row>
    <row r="15" spans="1:16" s="34" customFormat="1" ht="19.5" customHeight="1">
      <c r="A15" s="2">
        <v>10</v>
      </c>
      <c r="B15" s="2">
        <v>24</v>
      </c>
      <c r="C15" s="1" t="s">
        <v>15</v>
      </c>
      <c r="D15" s="45">
        <v>1003</v>
      </c>
      <c r="E15" s="26" t="s">
        <v>299</v>
      </c>
      <c r="F15" s="1"/>
      <c r="G15" s="135"/>
      <c r="H15" s="1"/>
      <c r="I15" s="1"/>
      <c r="J15" s="1"/>
      <c r="K15" s="1"/>
      <c r="L15" s="1"/>
      <c r="M15" s="1">
        <v>20000</v>
      </c>
      <c r="N15" s="1"/>
      <c r="O15" s="1">
        <f t="shared" si="2"/>
        <v>20000</v>
      </c>
      <c r="P15" s="1">
        <f t="shared" si="1"/>
        <v>442934</v>
      </c>
    </row>
    <row r="16" spans="1:16" s="34" customFormat="1" ht="19.5" customHeight="1">
      <c r="A16" s="2">
        <v>10</v>
      </c>
      <c r="B16" s="2">
        <v>24</v>
      </c>
      <c r="C16" s="1" t="s">
        <v>15</v>
      </c>
      <c r="D16" s="45">
        <v>1004</v>
      </c>
      <c r="E16" s="26" t="s">
        <v>300</v>
      </c>
      <c r="F16" s="1"/>
      <c r="G16" s="135"/>
      <c r="H16" s="1"/>
      <c r="I16" s="1">
        <v>26520</v>
      </c>
      <c r="J16" s="1"/>
      <c r="K16" s="1"/>
      <c r="L16" s="1"/>
      <c r="M16" s="1"/>
      <c r="N16" s="1"/>
      <c r="O16" s="1">
        <f t="shared" si="2"/>
        <v>26520</v>
      </c>
      <c r="P16" s="1">
        <f t="shared" si="1"/>
        <v>416414</v>
      </c>
    </row>
    <row r="17" spans="1:16" s="34" customFormat="1" ht="19.5" customHeight="1">
      <c r="A17" s="2">
        <v>10</v>
      </c>
      <c r="B17" s="2">
        <v>24</v>
      </c>
      <c r="C17" s="1" t="s">
        <v>15</v>
      </c>
      <c r="D17" s="45">
        <v>1005</v>
      </c>
      <c r="E17" s="26" t="s">
        <v>301</v>
      </c>
      <c r="F17" s="1"/>
      <c r="G17" s="135"/>
      <c r="H17" s="1"/>
      <c r="I17" s="1">
        <v>28530</v>
      </c>
      <c r="J17" s="1"/>
      <c r="K17" s="1"/>
      <c r="L17" s="1"/>
      <c r="M17" s="1"/>
      <c r="N17" s="1"/>
      <c r="O17" s="1">
        <f t="shared" si="2"/>
        <v>28530</v>
      </c>
      <c r="P17" s="1">
        <f t="shared" si="1"/>
        <v>387884</v>
      </c>
    </row>
    <row r="18" spans="1:16" s="34" customFormat="1" ht="19.5" customHeight="1">
      <c r="A18" s="2">
        <v>10</v>
      </c>
      <c r="B18" s="2">
        <v>24</v>
      </c>
      <c r="C18" s="1" t="s">
        <v>15</v>
      </c>
      <c r="D18" s="45">
        <v>1006</v>
      </c>
      <c r="E18" s="26" t="s">
        <v>302</v>
      </c>
      <c r="F18" s="1"/>
      <c r="G18" s="135"/>
      <c r="H18" s="1">
        <v>2795</v>
      </c>
      <c r="I18" s="1"/>
      <c r="J18" s="1"/>
      <c r="K18" s="1"/>
      <c r="L18" s="1"/>
      <c r="M18" s="1"/>
      <c r="N18" s="1"/>
      <c r="O18" s="1">
        <f t="shared" si="2"/>
        <v>2795</v>
      </c>
      <c r="P18" s="1">
        <f t="shared" si="1"/>
        <v>385089</v>
      </c>
    </row>
    <row r="19" spans="1:16" s="34" customFormat="1" ht="19.5" customHeight="1">
      <c r="A19" s="2">
        <v>10</v>
      </c>
      <c r="B19" s="2">
        <v>24</v>
      </c>
      <c r="C19" s="1" t="s">
        <v>15</v>
      </c>
      <c r="D19" s="45">
        <v>1007</v>
      </c>
      <c r="E19" s="26" t="s">
        <v>302</v>
      </c>
      <c r="F19" s="1"/>
      <c r="G19" s="135"/>
      <c r="H19" s="1">
        <v>69174</v>
      </c>
      <c r="I19" s="1"/>
      <c r="J19" s="1"/>
      <c r="K19" s="1"/>
      <c r="L19" s="1"/>
      <c r="M19" s="1"/>
      <c r="N19" s="1"/>
      <c r="O19" s="1">
        <f t="shared" si="2"/>
        <v>69174</v>
      </c>
      <c r="P19" s="1">
        <f t="shared" si="1"/>
        <v>315915</v>
      </c>
    </row>
    <row r="20" spans="1:16" s="34" customFormat="1" ht="19.5" customHeight="1">
      <c r="A20" s="2">
        <v>10</v>
      </c>
      <c r="B20" s="2">
        <v>24</v>
      </c>
      <c r="C20" s="1" t="s">
        <v>15</v>
      </c>
      <c r="D20" s="45">
        <v>1008</v>
      </c>
      <c r="E20" s="26" t="s">
        <v>302</v>
      </c>
      <c r="F20" s="1"/>
      <c r="G20" s="135"/>
      <c r="H20" s="1">
        <v>69210</v>
      </c>
      <c r="I20" s="1"/>
      <c r="J20" s="1"/>
      <c r="K20" s="1"/>
      <c r="L20" s="1"/>
      <c r="M20" s="1"/>
      <c r="N20" s="1"/>
      <c r="O20" s="1">
        <f t="shared" si="2"/>
        <v>69210</v>
      </c>
      <c r="P20" s="1">
        <f t="shared" si="1"/>
        <v>246705</v>
      </c>
    </row>
    <row r="21" spans="1:16" s="34" customFormat="1" ht="19.5" customHeight="1">
      <c r="A21" s="2">
        <v>10</v>
      </c>
      <c r="B21" s="2">
        <v>24</v>
      </c>
      <c r="C21" s="1" t="s">
        <v>15</v>
      </c>
      <c r="D21" s="45">
        <v>1009</v>
      </c>
      <c r="E21" s="26" t="s">
        <v>302</v>
      </c>
      <c r="F21" s="1"/>
      <c r="G21" s="135"/>
      <c r="H21" s="1">
        <v>76860</v>
      </c>
      <c r="I21" s="1"/>
      <c r="J21" s="1"/>
      <c r="K21" s="1"/>
      <c r="L21" s="1"/>
      <c r="M21" s="1"/>
      <c r="N21" s="1"/>
      <c r="O21" s="1">
        <f t="shared" si="2"/>
        <v>76860</v>
      </c>
      <c r="P21" s="1">
        <f t="shared" si="1"/>
        <v>169845</v>
      </c>
    </row>
    <row r="22" spans="1:16" s="34" customFormat="1" ht="19.5" customHeight="1">
      <c r="A22" s="2">
        <v>10</v>
      </c>
      <c r="B22" s="2">
        <v>24</v>
      </c>
      <c r="C22" s="1" t="s">
        <v>15</v>
      </c>
      <c r="D22" s="45">
        <v>1010</v>
      </c>
      <c r="E22" s="26" t="s">
        <v>302</v>
      </c>
      <c r="F22" s="1"/>
      <c r="G22" s="135"/>
      <c r="H22" s="1">
        <v>300</v>
      </c>
      <c r="I22" s="1"/>
      <c r="J22" s="1"/>
      <c r="K22" s="1"/>
      <c r="L22" s="1"/>
      <c r="M22" s="1"/>
      <c r="N22" s="1"/>
      <c r="O22" s="1">
        <f t="shared" si="2"/>
        <v>300</v>
      </c>
      <c r="P22" s="1">
        <f t="shared" si="1"/>
        <v>169545</v>
      </c>
    </row>
    <row r="23" spans="1:16" s="34" customFormat="1" ht="19.5" customHeight="1">
      <c r="A23" s="2">
        <v>10</v>
      </c>
      <c r="B23" s="2">
        <v>24</v>
      </c>
      <c r="C23" s="1" t="s">
        <v>15</v>
      </c>
      <c r="D23" s="45">
        <v>1011</v>
      </c>
      <c r="E23" s="26" t="s">
        <v>303</v>
      </c>
      <c r="F23" s="1"/>
      <c r="G23" s="135"/>
      <c r="H23" s="1"/>
      <c r="I23" s="1"/>
      <c r="J23" s="1">
        <v>5990</v>
      </c>
      <c r="K23" s="1"/>
      <c r="L23" s="1"/>
      <c r="M23" s="1"/>
      <c r="N23" s="1"/>
      <c r="O23" s="1">
        <f t="shared" si="2"/>
        <v>5990</v>
      </c>
      <c r="P23" s="1">
        <f t="shared" si="1"/>
        <v>163555</v>
      </c>
    </row>
    <row r="24" spans="1:16" s="34" customFormat="1" ht="19.5" customHeight="1">
      <c r="A24" s="2">
        <v>10</v>
      </c>
      <c r="B24" s="2">
        <v>24</v>
      </c>
      <c r="C24" s="1" t="s">
        <v>15</v>
      </c>
      <c r="D24" s="45">
        <v>1012</v>
      </c>
      <c r="E24" s="26" t="s">
        <v>304</v>
      </c>
      <c r="F24" s="1"/>
      <c r="G24" s="135"/>
      <c r="H24" s="1"/>
      <c r="I24" s="1">
        <v>6480</v>
      </c>
      <c r="J24" s="1"/>
      <c r="K24" s="1"/>
      <c r="L24" s="1"/>
      <c r="M24" s="1"/>
      <c r="N24" s="1"/>
      <c r="O24" s="1">
        <f t="shared" si="2"/>
        <v>6480</v>
      </c>
      <c r="P24" s="1">
        <f t="shared" si="1"/>
        <v>157075</v>
      </c>
    </row>
    <row r="25" spans="1:16" s="34" customFormat="1" ht="19.5" customHeight="1">
      <c r="A25" s="2">
        <v>10</v>
      </c>
      <c r="B25" s="2">
        <v>24</v>
      </c>
      <c r="C25" s="1" t="s">
        <v>15</v>
      </c>
      <c r="D25" s="45">
        <v>1013</v>
      </c>
      <c r="E25" s="26" t="s">
        <v>303</v>
      </c>
      <c r="F25" s="1"/>
      <c r="G25" s="135"/>
      <c r="H25" s="1"/>
      <c r="I25" s="1"/>
      <c r="J25" s="1">
        <v>3180</v>
      </c>
      <c r="K25" s="1"/>
      <c r="L25" s="1"/>
      <c r="M25" s="1"/>
      <c r="N25" s="1"/>
      <c r="O25" s="1">
        <f t="shared" si="2"/>
        <v>3180</v>
      </c>
      <c r="P25" s="1">
        <f t="shared" si="1"/>
        <v>153895</v>
      </c>
    </row>
    <row r="26" spans="1:16" s="34" customFormat="1" ht="19.5" customHeight="1">
      <c r="A26" s="2">
        <v>10</v>
      </c>
      <c r="B26" s="2">
        <v>24</v>
      </c>
      <c r="C26" s="1" t="s">
        <v>15</v>
      </c>
      <c r="D26" s="45">
        <v>1014</v>
      </c>
      <c r="E26" s="26" t="s">
        <v>303</v>
      </c>
      <c r="F26" s="1"/>
      <c r="G26" s="135"/>
      <c r="H26" s="1"/>
      <c r="I26" s="1"/>
      <c r="J26" s="1">
        <v>560</v>
      </c>
      <c r="K26" s="1"/>
      <c r="L26" s="1"/>
      <c r="M26" s="1"/>
      <c r="N26" s="1"/>
      <c r="O26" s="1">
        <f t="shared" si="2"/>
        <v>560</v>
      </c>
      <c r="P26" s="1">
        <f t="shared" si="1"/>
        <v>153335</v>
      </c>
    </row>
    <row r="27" spans="1:16" s="34" customFormat="1" ht="19.5" customHeight="1">
      <c r="A27" s="2">
        <v>10</v>
      </c>
      <c r="B27" s="2">
        <v>24</v>
      </c>
      <c r="C27" s="1" t="s">
        <v>15</v>
      </c>
      <c r="D27" s="45">
        <v>1015</v>
      </c>
      <c r="E27" s="26" t="s">
        <v>305</v>
      </c>
      <c r="F27" s="1"/>
      <c r="G27" s="135"/>
      <c r="H27" s="1"/>
      <c r="I27" s="1"/>
      <c r="J27" s="1"/>
      <c r="K27" s="1"/>
      <c r="L27" s="1"/>
      <c r="M27" s="1"/>
      <c r="N27" s="1">
        <v>3900</v>
      </c>
      <c r="O27" s="1">
        <f t="shared" si="2"/>
        <v>3900</v>
      </c>
      <c r="P27" s="1">
        <f t="shared" si="1"/>
        <v>149435</v>
      </c>
    </row>
    <row r="28" spans="1:16" s="34" customFormat="1" ht="19.5" customHeight="1">
      <c r="A28" s="2">
        <v>10</v>
      </c>
      <c r="B28" s="2">
        <v>24</v>
      </c>
      <c r="C28" s="1" t="s">
        <v>15</v>
      </c>
      <c r="D28" s="45">
        <v>1016</v>
      </c>
      <c r="E28" s="26" t="s">
        <v>306</v>
      </c>
      <c r="F28" s="1"/>
      <c r="G28" s="135"/>
      <c r="H28" s="1"/>
      <c r="I28" s="1"/>
      <c r="J28" s="1"/>
      <c r="K28" s="1"/>
      <c r="L28" s="1"/>
      <c r="M28" s="1">
        <v>1200</v>
      </c>
      <c r="N28" s="1"/>
      <c r="O28" s="1">
        <f t="shared" si="2"/>
        <v>1200</v>
      </c>
      <c r="P28" s="1">
        <f t="shared" si="1"/>
        <v>148235</v>
      </c>
    </row>
    <row r="29" spans="1:16" s="34" customFormat="1" ht="19.5" customHeight="1">
      <c r="A29" s="2">
        <v>10</v>
      </c>
      <c r="B29" s="2">
        <v>24</v>
      </c>
      <c r="C29" s="1" t="s">
        <v>15</v>
      </c>
      <c r="D29" s="45">
        <v>1017</v>
      </c>
      <c r="E29" s="26" t="s">
        <v>307</v>
      </c>
      <c r="F29" s="1"/>
      <c r="G29" s="135"/>
      <c r="H29" s="1"/>
      <c r="I29" s="1"/>
      <c r="J29" s="1"/>
      <c r="K29" s="1"/>
      <c r="L29" s="1"/>
      <c r="M29" s="1"/>
      <c r="N29" s="1">
        <v>1800</v>
      </c>
      <c r="O29" s="1">
        <f t="shared" si="2"/>
        <v>1800</v>
      </c>
      <c r="P29" s="1">
        <f t="shared" si="1"/>
        <v>146435</v>
      </c>
    </row>
    <row r="30" spans="1:16" s="34" customFormat="1" ht="19.5" customHeight="1">
      <c r="A30" s="2">
        <v>10</v>
      </c>
      <c r="B30" s="2">
        <v>24</v>
      </c>
      <c r="C30" s="1" t="s">
        <v>15</v>
      </c>
      <c r="D30" s="45">
        <v>1018</v>
      </c>
      <c r="E30" s="26" t="s">
        <v>308</v>
      </c>
      <c r="F30" s="1"/>
      <c r="G30" s="135"/>
      <c r="H30" s="1"/>
      <c r="I30" s="1"/>
      <c r="J30" s="1"/>
      <c r="K30" s="1"/>
      <c r="L30" s="1">
        <v>1632</v>
      </c>
      <c r="M30" s="1"/>
      <c r="N30" s="1"/>
      <c r="O30" s="1">
        <f t="shared" si="2"/>
        <v>1632</v>
      </c>
      <c r="P30" s="1">
        <f t="shared" si="1"/>
        <v>144803</v>
      </c>
    </row>
    <row r="31" spans="1:16" s="34" customFormat="1" ht="19.5" customHeight="1">
      <c r="A31" s="2">
        <v>10</v>
      </c>
      <c r="B31" s="2">
        <v>24</v>
      </c>
      <c r="C31" s="1" t="s">
        <v>15</v>
      </c>
      <c r="D31" s="45">
        <v>1019</v>
      </c>
      <c r="E31" s="46" t="s">
        <v>309</v>
      </c>
      <c r="F31" s="1"/>
      <c r="G31" s="135"/>
      <c r="H31" s="1"/>
      <c r="I31" s="1"/>
      <c r="J31" s="1"/>
      <c r="K31" s="1"/>
      <c r="L31" s="1">
        <v>800</v>
      </c>
      <c r="M31" s="1"/>
      <c r="N31" s="1"/>
      <c r="O31" s="1">
        <f t="shared" si="2"/>
        <v>800</v>
      </c>
      <c r="P31" s="1">
        <f t="shared" si="1"/>
        <v>144003</v>
      </c>
    </row>
    <row r="32" spans="1:16" s="34" customFormat="1" ht="19.5" customHeight="1">
      <c r="A32" s="2">
        <v>10</v>
      </c>
      <c r="B32" s="2">
        <v>24</v>
      </c>
      <c r="C32" s="1" t="s">
        <v>15</v>
      </c>
      <c r="D32" s="45">
        <v>1020</v>
      </c>
      <c r="E32" s="26" t="s">
        <v>310</v>
      </c>
      <c r="F32" s="1"/>
      <c r="G32" s="135"/>
      <c r="H32" s="1"/>
      <c r="I32" s="1"/>
      <c r="J32" s="1"/>
      <c r="K32" s="1"/>
      <c r="L32" s="1"/>
      <c r="M32" s="1"/>
      <c r="N32" s="1">
        <v>600</v>
      </c>
      <c r="O32" s="1">
        <f t="shared" si="2"/>
        <v>600</v>
      </c>
      <c r="P32" s="1">
        <f t="shared" si="1"/>
        <v>143403</v>
      </c>
    </row>
    <row r="33" spans="1:16" s="34" customFormat="1" ht="19.5" customHeight="1">
      <c r="A33" s="2">
        <v>10</v>
      </c>
      <c r="B33" s="2"/>
      <c r="C33" s="1" t="s">
        <v>15</v>
      </c>
      <c r="D33" s="45">
        <v>1021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143403</v>
      </c>
    </row>
    <row r="34" spans="1:16" s="34" customFormat="1" ht="19.5" customHeight="1">
      <c r="A34" s="2">
        <v>10</v>
      </c>
      <c r="B34" s="2"/>
      <c r="C34" s="1" t="s">
        <v>15</v>
      </c>
      <c r="D34" s="45">
        <v>1022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143403</v>
      </c>
    </row>
    <row r="35" spans="1:16" s="34" customFormat="1" ht="19.5" customHeight="1">
      <c r="A35" s="2">
        <v>10</v>
      </c>
      <c r="B35" s="2"/>
      <c r="C35" s="1" t="s">
        <v>15</v>
      </c>
      <c r="D35" s="45">
        <v>1023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143403</v>
      </c>
    </row>
    <row r="36" spans="1:16" s="34" customFormat="1" ht="19.5" customHeight="1">
      <c r="A36" s="2">
        <v>10</v>
      </c>
      <c r="B36" s="2"/>
      <c r="C36" s="1" t="s">
        <v>15</v>
      </c>
      <c r="D36" s="45">
        <v>1024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143403</v>
      </c>
    </row>
    <row r="37" spans="1:16" s="34" customFormat="1" ht="19.5" customHeight="1">
      <c r="A37" s="2">
        <v>10</v>
      </c>
      <c r="B37" s="2"/>
      <c r="C37" s="1" t="s">
        <v>15</v>
      </c>
      <c r="D37" s="45">
        <v>1025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143403</v>
      </c>
    </row>
    <row r="38" spans="1:16" s="34" customFormat="1" ht="19.5" customHeight="1">
      <c r="A38" s="2">
        <v>10</v>
      </c>
      <c r="B38" s="2"/>
      <c r="C38" s="1" t="s">
        <v>15</v>
      </c>
      <c r="D38" s="45">
        <v>1026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143403</v>
      </c>
    </row>
    <row r="39" spans="1:16" s="34" customFormat="1" ht="19.5" customHeight="1">
      <c r="A39" s="2">
        <v>10</v>
      </c>
      <c r="B39" s="2"/>
      <c r="C39" s="1" t="s">
        <v>15</v>
      </c>
      <c r="D39" s="45">
        <v>1027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143403</v>
      </c>
    </row>
    <row r="40" spans="1:16" s="34" customFormat="1" ht="19.5" customHeight="1">
      <c r="A40" s="2">
        <v>10</v>
      </c>
      <c r="B40" s="2"/>
      <c r="C40" s="1" t="s">
        <v>15</v>
      </c>
      <c r="D40" s="45">
        <v>1028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143403</v>
      </c>
    </row>
    <row r="41" spans="1:16" s="34" customFormat="1" ht="19.5" customHeight="1">
      <c r="A41" s="2">
        <v>10</v>
      </c>
      <c r="B41" s="2"/>
      <c r="C41" s="1" t="s">
        <v>15</v>
      </c>
      <c r="D41" s="45">
        <v>1029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143403</v>
      </c>
    </row>
    <row r="42" spans="1:16" s="34" customFormat="1" ht="19.5" customHeight="1">
      <c r="A42" s="2">
        <v>10</v>
      </c>
      <c r="B42" s="2"/>
      <c r="C42" s="1" t="s">
        <v>15</v>
      </c>
      <c r="D42" s="45">
        <v>1030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143403</v>
      </c>
    </row>
    <row r="43" spans="1:16" s="34" customFormat="1" ht="19.5" customHeight="1">
      <c r="A43" s="2">
        <v>10</v>
      </c>
      <c r="B43" s="2"/>
      <c r="C43" s="1" t="s">
        <v>15</v>
      </c>
      <c r="D43" s="45">
        <v>1031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143403</v>
      </c>
    </row>
    <row r="44" spans="1:16" s="34" customFormat="1" ht="19.5" customHeight="1">
      <c r="A44" s="2">
        <v>10</v>
      </c>
      <c r="B44" s="2"/>
      <c r="C44" s="1" t="s">
        <v>15</v>
      </c>
      <c r="D44" s="45">
        <v>1032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143403</v>
      </c>
    </row>
    <row r="45" spans="1:16" s="34" customFormat="1" ht="19.5" customHeight="1">
      <c r="A45" s="2"/>
      <c r="B45" s="2"/>
      <c r="C45" s="1"/>
      <c r="D45" s="2"/>
      <c r="E45" s="46" t="s">
        <v>52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34" customFormat="1" ht="19.5" customHeight="1">
      <c r="A46" s="2"/>
      <c r="B46" s="2"/>
      <c r="C46" s="1"/>
      <c r="D46" s="2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/>
      <c r="D47" s="2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36"/>
      <c r="E48" s="14" t="s">
        <v>31</v>
      </c>
      <c r="F48" s="15">
        <f>SUM(F5:F47)</f>
        <v>494482</v>
      </c>
      <c r="G48" s="15">
        <f aca="true" t="shared" si="3" ref="G48:N48">SUM(G5:G47)</f>
        <v>0</v>
      </c>
      <c r="H48" s="15">
        <f t="shared" si="3"/>
        <v>218339</v>
      </c>
      <c r="I48" s="15">
        <f t="shared" si="3"/>
        <v>61530</v>
      </c>
      <c r="J48" s="15">
        <f t="shared" si="3"/>
        <v>9730</v>
      </c>
      <c r="K48" s="15">
        <f t="shared" si="3"/>
        <v>56116</v>
      </c>
      <c r="L48" s="15">
        <f t="shared" si="3"/>
        <v>2432</v>
      </c>
      <c r="M48" s="15">
        <f t="shared" si="3"/>
        <v>21200</v>
      </c>
      <c r="N48" s="15">
        <f t="shared" si="3"/>
        <v>6300</v>
      </c>
      <c r="O48" s="15">
        <f>SUM(G48:N48)</f>
        <v>375647</v>
      </c>
      <c r="P48" s="1">
        <f>F48-O48</f>
        <v>118835</v>
      </c>
    </row>
    <row r="49" spans="1:16" s="35" customFormat="1" ht="19.5" customHeight="1">
      <c r="A49" s="36"/>
      <c r="B49" s="36"/>
      <c r="C49" s="37"/>
      <c r="D49" s="36"/>
      <c r="E49" s="14" t="s">
        <v>32</v>
      </c>
      <c r="F49" s="15">
        <f>'09分類帳'!F48+'10分類帳'!F48</f>
        <v>607985</v>
      </c>
      <c r="G49" s="15">
        <f>'09分類帳'!G48+'10分類帳'!G48</f>
        <v>14276</v>
      </c>
      <c r="H49" s="15">
        <f>'09分類帳'!H48+'10分類帳'!H48</f>
        <v>218339</v>
      </c>
      <c r="I49" s="15">
        <f>'09分類帳'!I48+'10分類帳'!I48</f>
        <v>61530</v>
      </c>
      <c r="J49" s="15">
        <f>'09分類帳'!J48+'10分類帳'!J48</f>
        <v>9730</v>
      </c>
      <c r="K49" s="15">
        <f>'09分類帳'!K48+'10分類帳'!K48</f>
        <v>112232</v>
      </c>
      <c r="L49" s="15">
        <f>'09分類帳'!L48+'10分類帳'!L48</f>
        <v>17346</v>
      </c>
      <c r="M49" s="15">
        <f>'09分類帳'!M48+'10分類帳'!M48</f>
        <v>21200</v>
      </c>
      <c r="N49" s="15">
        <f>'09分類帳'!N48+'10分類帳'!N48</f>
        <v>9929</v>
      </c>
      <c r="O49" s="15">
        <f>SUM(G49:N49)</f>
        <v>464582</v>
      </c>
      <c r="P49" s="15">
        <f>F49-O49</f>
        <v>143403</v>
      </c>
    </row>
    <row r="50" ht="48" customHeight="1"/>
    <row r="51" spans="1:16" s="33" customFormat="1" ht="58.5" customHeight="1">
      <c r="A51" s="39"/>
      <c r="B51" s="39"/>
      <c r="C51" s="39"/>
      <c r="D51" s="113"/>
      <c r="E51" s="64" t="s">
        <v>198</v>
      </c>
      <c r="F51" s="5" t="s">
        <v>41</v>
      </c>
      <c r="G51" s="5" t="s">
        <v>91</v>
      </c>
      <c r="H51" s="5" t="s">
        <v>211</v>
      </c>
      <c r="I51" s="5" t="s">
        <v>197</v>
      </c>
      <c r="J51" s="99" t="s">
        <v>217</v>
      </c>
      <c r="K51" s="5" t="s">
        <v>42</v>
      </c>
      <c r="L51" s="5" t="s">
        <v>234</v>
      </c>
      <c r="M51" s="5"/>
      <c r="N51" s="5"/>
      <c r="O51" s="158" t="s">
        <v>193</v>
      </c>
      <c r="P51" s="159"/>
    </row>
    <row r="52" spans="1:16" ht="34.5" customHeight="1">
      <c r="A52" s="38"/>
      <c r="B52" s="38"/>
      <c r="C52" s="38"/>
      <c r="D52" s="114"/>
      <c r="E52" s="29"/>
      <c r="F52" s="96">
        <v>231282</v>
      </c>
      <c r="G52" s="96"/>
      <c r="H52" s="96">
        <v>163200</v>
      </c>
      <c r="I52" s="31"/>
      <c r="J52" s="31">
        <v>100000</v>
      </c>
      <c r="K52" s="31"/>
      <c r="L52" s="30"/>
      <c r="M52" s="97"/>
      <c r="N52" s="97"/>
      <c r="O52" s="160">
        <f>SUM(F52:N52)</f>
        <v>494482</v>
      </c>
      <c r="P52" s="16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CYCuser</cp:lastModifiedBy>
  <cp:lastPrinted>2014-10-28T06:45:05Z</cp:lastPrinted>
  <dcterms:created xsi:type="dcterms:W3CDTF">2005-07-22T02:50:49Z</dcterms:created>
  <dcterms:modified xsi:type="dcterms:W3CDTF">2014-11-28T06:12:10Z</dcterms:modified>
  <cp:category/>
  <cp:version/>
  <cp:contentType/>
  <cp:contentStatus/>
</cp:coreProperties>
</file>